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3_CO\"/>
    </mc:Choice>
  </mc:AlternateContent>
  <bookViews>
    <workbookView xWindow="0" yWindow="0" windowWidth="19200" windowHeight="8955" tabRatio="500"/>
  </bookViews>
  <sheets>
    <sheet name="Solicitud gráfica" sheetId="1" r:id="rId1"/>
    <sheet name="Ayuda" sheetId="2" r:id="rId2"/>
    <sheet name="Definición técnica de imagenes" sheetId="3" r:id="rId3"/>
  </sheets>
  <externalReferences>
    <externalReference r:id="rId4"/>
  </externalReferences>
  <definedNames>
    <definedName name="_xlnm._FilterDatabase" localSheetId="0" hidden="1">'Solicitud gráfica'!$A$9:$P$59</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59" i="1" l="1"/>
  <c r="H59" i="1"/>
  <c r="F59" i="1"/>
  <c r="G59" i="1"/>
  <c r="C59" i="1"/>
  <c r="I58" i="1"/>
  <c r="H58" i="1"/>
  <c r="F58" i="1"/>
  <c r="G58" i="1"/>
  <c r="C58" i="1"/>
  <c r="I57" i="1"/>
  <c r="H57" i="1"/>
  <c r="F57" i="1"/>
  <c r="G57" i="1"/>
  <c r="C57" i="1"/>
  <c r="I56" i="1"/>
  <c r="H56" i="1"/>
  <c r="F56" i="1"/>
  <c r="G56" i="1"/>
  <c r="C56" i="1"/>
  <c r="I55" i="1"/>
  <c r="H55" i="1"/>
  <c r="F55" i="1"/>
  <c r="G55" i="1"/>
  <c r="C55" i="1"/>
  <c r="I54" i="1"/>
  <c r="H54" i="1"/>
  <c r="F54" i="1"/>
  <c r="G54" i="1"/>
  <c r="C54" i="1"/>
  <c r="I53" i="1"/>
  <c r="H53" i="1"/>
  <c r="F53" i="1"/>
  <c r="G53" i="1"/>
  <c r="C53" i="1"/>
  <c r="I52" i="1"/>
  <c r="H52" i="1"/>
  <c r="F52" i="1"/>
  <c r="G52" i="1"/>
  <c r="C52" i="1"/>
  <c r="I51" i="1"/>
  <c r="H51" i="1"/>
  <c r="F51" i="1"/>
  <c r="G51" i="1"/>
  <c r="C51" i="1"/>
  <c r="I50" i="1"/>
  <c r="H50" i="1"/>
  <c r="F50" i="1"/>
  <c r="G50" i="1"/>
  <c r="C50" i="1"/>
  <c r="I49" i="1"/>
  <c r="H49" i="1"/>
  <c r="F49" i="1"/>
  <c r="G49" i="1"/>
  <c r="C49" i="1"/>
  <c r="I48" i="1"/>
  <c r="H48" i="1"/>
  <c r="F48" i="1"/>
  <c r="G48" i="1"/>
  <c r="C48" i="1"/>
  <c r="I47" i="1"/>
  <c r="H47" i="1"/>
  <c r="F47" i="1"/>
  <c r="G47" i="1"/>
  <c r="C47" i="1"/>
  <c r="I46" i="1"/>
  <c r="H46" i="1"/>
  <c r="F46" i="1"/>
  <c r="G46" i="1"/>
  <c r="C46" i="1"/>
  <c r="I45" i="1"/>
  <c r="H45" i="1"/>
  <c r="F45" i="1"/>
  <c r="G45" i="1"/>
  <c r="C45" i="1"/>
  <c r="I44" i="1"/>
  <c r="H44" i="1"/>
  <c r="F44" i="1"/>
  <c r="G44" i="1"/>
  <c r="C44" i="1"/>
  <c r="I43" i="1"/>
  <c r="H43" i="1"/>
  <c r="F43" i="1"/>
  <c r="G43" i="1"/>
  <c r="C43" i="1"/>
  <c r="I42" i="1"/>
  <c r="H42" i="1"/>
  <c r="F42" i="1"/>
  <c r="G42" i="1"/>
  <c r="C42" i="1"/>
  <c r="I41" i="1"/>
  <c r="H41" i="1"/>
  <c r="F41" i="1"/>
  <c r="G41" i="1"/>
  <c r="C41" i="1"/>
  <c r="I40" i="1"/>
  <c r="H40" i="1"/>
  <c r="F40" i="1"/>
  <c r="G40" i="1"/>
  <c r="C40" i="1"/>
  <c r="I39" i="1"/>
  <c r="H39" i="1"/>
  <c r="F39" i="1"/>
  <c r="G39" i="1"/>
  <c r="C39" i="1"/>
  <c r="I38" i="1"/>
  <c r="H38" i="1"/>
  <c r="F38" i="1"/>
  <c r="G38" i="1"/>
  <c r="C38" i="1"/>
  <c r="I37" i="1"/>
  <c r="H37" i="1"/>
  <c r="F37" i="1"/>
  <c r="G37" i="1"/>
  <c r="C37" i="1"/>
  <c r="I36" i="1"/>
  <c r="H36" i="1"/>
  <c r="F36" i="1"/>
  <c r="G36" i="1"/>
  <c r="C36" i="1"/>
  <c r="I35" i="1"/>
  <c r="H35" i="1"/>
  <c r="F35" i="1"/>
  <c r="G35" i="1"/>
  <c r="C35" i="1"/>
  <c r="I34" i="1"/>
  <c r="H34" i="1"/>
  <c r="F34" i="1"/>
  <c r="G34" i="1"/>
  <c r="C34" i="1"/>
  <c r="I33" i="1"/>
  <c r="H33" i="1"/>
  <c r="F33" i="1"/>
  <c r="G33" i="1"/>
  <c r="C33" i="1"/>
  <c r="I32" i="1"/>
  <c r="H32" i="1"/>
  <c r="F32" i="1"/>
  <c r="G32" i="1"/>
  <c r="C32" i="1"/>
  <c r="I31" i="1"/>
  <c r="H31" i="1"/>
  <c r="F31" i="1"/>
  <c r="G31" i="1"/>
  <c r="C31" i="1"/>
  <c r="I30" i="1"/>
  <c r="H30" i="1"/>
  <c r="F30" i="1"/>
  <c r="G30" i="1"/>
  <c r="C30" i="1"/>
  <c r="I29" i="1"/>
  <c r="H29" i="1"/>
  <c r="F29" i="1"/>
  <c r="G29" i="1"/>
  <c r="C29" i="1"/>
  <c r="I28" i="1"/>
  <c r="H28" i="1"/>
  <c r="F28" i="1"/>
  <c r="G28" i="1"/>
  <c r="C28" i="1"/>
  <c r="I27" i="1"/>
  <c r="H27" i="1"/>
  <c r="F27" i="1"/>
  <c r="G27"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I14" i="1"/>
  <c r="H14" i="1"/>
  <c r="F14" i="1"/>
  <c r="G14" i="1"/>
  <c r="C14" i="1"/>
  <c r="I13" i="1"/>
  <c r="H13" i="1"/>
  <c r="F13" i="1"/>
  <c r="G13" i="1"/>
  <c r="C13" i="1"/>
  <c r="I12" i="1"/>
  <c r="H12" i="1"/>
  <c r="F12" i="1"/>
  <c r="G12" i="1"/>
  <c r="C12" i="1"/>
  <c r="I11" i="1"/>
  <c r="H11" i="1"/>
  <c r="F11" i="1"/>
  <c r="G11" i="1"/>
  <c r="C11" i="1"/>
  <c r="F10" i="1"/>
  <c r="C10" i="1"/>
  <c r="I10" i="1"/>
  <c r="H10" i="1"/>
  <c r="G10" i="1"/>
  <c r="D18" i="2"/>
  <c r="D7" i="2"/>
  <c r="F5" i="1"/>
  <c r="I21" i="2"/>
  <c r="K45" i="2"/>
  <c r="H21" i="2"/>
  <c r="J21" i="2"/>
  <c r="D17" i="2"/>
  <c r="D5" i="2"/>
</calcChain>
</file>

<file path=xl/sharedStrings.xml><?xml version="1.0" encoding="utf-8"?>
<sst xmlns="http://schemas.openxmlformats.org/spreadsheetml/2006/main" count="427" uniqueCount="243">
  <si>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</si>
  <si>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</si>
  <si>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</si>
  <si>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</si>
  <si>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</si>
  <si>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</si>
  <si>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</si>
  <si>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</si>
  <si>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</si>
  <si>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</si>
  <si>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</si>
  <si>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</si>
  <si>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</si>
  <si>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</si>
  <si>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</si>
  <si>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</si>
  <si>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</si>
  <si>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</si>
  <si>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</si>
  <si>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</si>
  <si>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</si>
  <si>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</si>
  <si>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</si>
  <si>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</si>
  <si>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</si>
  <si>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</si>
  <si>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</si>
  <si>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</si>
  <si>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</si>
  <si>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</si>
  <si>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</si>
  <si>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</si>
  <si>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</si>
  <si>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</si>
  <si>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</si>
  <si>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</si>
  <si>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</si>
  <si>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</si>
  <si>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</si>
  <si>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</si>
  <si>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</si>
  <si>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</si>
  <si>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</si>
  <si>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</si>
  <si>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</si>
  <si>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</si>
  <si>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</si>
  <si>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</si>
  <si>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</si>
  <si>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</si>
  <si>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</si>
  <si>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</si>
  <si>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</si>
  <si>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</si>
  <si>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</si>
  <si>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</si>
  <si>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</si>
  <si>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</si>
  <si>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</si>
  <si>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</si>
  <si>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</si>
  <si>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</si>
  <si>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</si>
  <si>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</si>
  <si>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</si>
  <si>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</si>
  <si>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</si>
  <si>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</si>
  <si>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</si>
  <si>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</si>
  <si>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</si>
  <si>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</si>
  <si>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</si>
  <si>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</si>
  <si>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</si>
  <si>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</si>
  <si>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</si>
  <si>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</si>
  <si>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</si>
  <si>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</si>
  <si>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</si>
  <si>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</si>
  <si>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</si>
  <si>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</si>
  <si>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</si>
  <si>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</si>
  <si>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</si>
  <si>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</si>
  <si>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</si>
  <si>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</si>
  <si>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</si>
  <si>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</si>
  <si>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</si>
  <si>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</si>
  <si>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</si>
  <si>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</si>
  <si>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</si>
  <si>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</si>
  <si>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</si>
  <si>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</si>
  <si>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</si>
  <si>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</si>
  <si>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</si>
  <si>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</si>
  <si>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</si>
  <si>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</si>
  <si>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</si>
  <si>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</si>
  <si>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</si>
  <si>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</si>
  <si>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</si>
  <si>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</si>
  <si>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</si>
  <si>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</si>
  <si>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</si>
  <si>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</si>
  <si>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</si>
  <si>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</si>
  <si>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</si>
  <si>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</si>
  <si>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</si>
  <si>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</si>
  <si>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</si>
  <si>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</si>
  <si>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</si>
  <si>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</si>
  <si>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</si>
  <si>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</si>
  <si>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</si>
  <si>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</si>
  <si>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</si>
  <si>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</si>
  <si>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</si>
  <si>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</si>
  <si>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</si>
  <si>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</si>
  <si>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</si>
  <si>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</si>
  <si>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</si>
  <si>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</si>
  <si>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</si>
  <si>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</si>
  <si>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</si>
  <si>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</si>
  <si>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</si>
  <si>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Lyz Marcela Bernal Gómez</t>
  </si>
  <si>
    <t>Cuaderno de Estudio</t>
  </si>
  <si>
    <t>Ilustración</t>
  </si>
  <si>
    <t>IMG10</t>
  </si>
  <si>
    <t>IMG11</t>
  </si>
  <si>
    <t>IMG12</t>
  </si>
  <si>
    <t>IMG13</t>
  </si>
  <si>
    <t>IMG14</t>
  </si>
  <si>
    <t>IMG15</t>
  </si>
  <si>
    <t>IMG16</t>
  </si>
  <si>
    <t>IMG17</t>
  </si>
  <si>
    <t>IMG18</t>
  </si>
  <si>
    <t>IMG19</t>
  </si>
  <si>
    <t>IMG20</t>
  </si>
  <si>
    <t>Horizontal</t>
  </si>
  <si>
    <t>Fotografía</t>
  </si>
  <si>
    <t>Ver descripción y observación</t>
  </si>
  <si>
    <t>IMG21</t>
  </si>
  <si>
    <t>IMG22</t>
  </si>
  <si>
    <t>IMG23</t>
  </si>
  <si>
    <t>IMG24</t>
  </si>
  <si>
    <t>IMG25</t>
  </si>
  <si>
    <t>IMG26</t>
  </si>
  <si>
    <t>IMG27</t>
  </si>
  <si>
    <t>IMG28</t>
  </si>
  <si>
    <t>IMG29</t>
  </si>
  <si>
    <t>IMG30</t>
  </si>
  <si>
    <t>IMG04</t>
  </si>
  <si>
    <t>IMG05</t>
  </si>
  <si>
    <t>IMG06</t>
  </si>
  <si>
    <t>IMG07</t>
  </si>
  <si>
    <t>IMG08</t>
  </si>
  <si>
    <t>IMG09</t>
  </si>
  <si>
    <t>IMG31</t>
  </si>
  <si>
    <t>IMG32</t>
  </si>
  <si>
    <t>IMG33</t>
  </si>
  <si>
    <t>IMG02</t>
  </si>
  <si>
    <t>IMG03</t>
  </si>
  <si>
    <t>IMG34</t>
  </si>
  <si>
    <t>Realizar tabla igual a la imagen guía. Por favor tener en cuenta los subíndices.  La ilustración no tiene pie de imagen porque hace parte del texto. Ajustar las columnas al tamaño del texto. Formato a la izquierda</t>
  </si>
  <si>
    <t xml:space="preserve">Realizar tabla igual a la imagen guía. Por favor tener en cuenta los subíndices. </t>
  </si>
  <si>
    <t>Realizar  igual a la imagen guía. Por favor tener en cuenta los subíndices.  La ilustración no tiene pie de imagen porque hace parte del texto</t>
  </si>
  <si>
    <t>Realizar  igual a la imagen guía.  La ilustración no tiene pie de imagen porque hace parte del texto</t>
  </si>
  <si>
    <t>Vertical</t>
  </si>
  <si>
    <t>IMG35</t>
  </si>
  <si>
    <t>IMG36</t>
  </si>
  <si>
    <t>IMG37</t>
  </si>
  <si>
    <t>IMG38</t>
  </si>
  <si>
    <t>IMG39</t>
  </si>
  <si>
    <t>IMG40</t>
  </si>
  <si>
    <t>IMG41</t>
  </si>
  <si>
    <t xml:space="preserve">Realizar zoom en la imagen relacionado la fórmula. </t>
  </si>
  <si>
    <t>IMG42</t>
  </si>
  <si>
    <t>IMG43</t>
  </si>
  <si>
    <t>Realizar ilustración  igual como se deja en la imagen guía. No disponer en cuadros.La ilustración no tiene pie de imagen porque hace parte del texto</t>
  </si>
  <si>
    <t>IMG44</t>
  </si>
  <si>
    <t>IMG45</t>
  </si>
  <si>
    <t>IMG46</t>
  </si>
  <si>
    <t>IMG47</t>
  </si>
  <si>
    <t>IMG48</t>
  </si>
  <si>
    <t>IMG49</t>
  </si>
  <si>
    <t>IMG50</t>
  </si>
  <si>
    <t xml:space="preserve"> Los derivados de ácidos carboxílicos y las funciones nitrogenadas</t>
  </si>
  <si>
    <t>CN_11_13_CO</t>
  </si>
  <si>
    <t xml:space="preserve">Realizar ilustración  igual como se deja en la imagen guía.Manejar solo color negro.La ilustración no tiene pie de imagen porque hace parte del texto. </t>
  </si>
  <si>
    <t xml:space="preserve">Realizar ilustración  igual como se deja en la imagen guía. </t>
  </si>
  <si>
    <t>Código Shutterstock:  108736679</t>
  </si>
  <si>
    <t>Código Shutterstock:  215615032</t>
  </si>
  <si>
    <t>Realizar ilustración igual a la imagen guía.La ilustración no tiene pie de imagen porque hace parte del texto</t>
  </si>
  <si>
    <t>Por favor realizar ilustración igual a la imagen guía. Manejar solo color negro. El texto "Anhídrido benzoico" La ilustración no tiene pie de imagen porque hace parte del texto</t>
  </si>
  <si>
    <t>Por favor realizar ilustración igual a la imagen guía. Manejar solo color negro. El texto "Anhídrido etanoico"La ilustración no tiene pie de imagen porque hace parte del texto</t>
  </si>
  <si>
    <t>Por favor realizar ilustración igual a la imagen guía. Manejar solo color negro. La ilustración no tiene pie de imagen porque hace parte del texto</t>
  </si>
  <si>
    <t>Por favor realizar ilustración igual a la imagen guía.  La ilustración no tiene pie de imagen porque hace parte del texto</t>
  </si>
  <si>
    <t>Código Shutterstock: 146533415</t>
  </si>
  <si>
    <t>Código Shutterstock: 104078411</t>
  </si>
  <si>
    <t xml:space="preserve">Realizar  igual a la imagen guía. Por favor tener en cuenta los subíndices.No disponer en cuadros. La ilustración no tiene pie de imagen porque hace parte del texto. </t>
  </si>
  <si>
    <t>Realizar  igual a la imagen guía. Por favor tener en cuenta los subíndices. No disponer en cuadros.  La ilustración no tiene pie de imagen porque hace parte del texto. Manejar color negro</t>
  </si>
  <si>
    <t>Código Shutterstock: 84141193</t>
  </si>
  <si>
    <t>Código Shutterstock: 104012003</t>
  </si>
  <si>
    <t>Realizar  igual a la imagen guía. La ilustración no tiene pie de imagen porque hace parte del texto</t>
  </si>
  <si>
    <t>Realizar  igual a la imagen guía. Por favor tener en cuenta los subíndices.La ilustración no tiene pie de imagen porque hace parte del texto.</t>
  </si>
  <si>
    <t>Código Shutterstock: 122483422</t>
  </si>
  <si>
    <t>Código Shutterstock: 266588924</t>
  </si>
  <si>
    <t>Realizar tabla igual a la imagen guía. Por favor tener en cuenta los subíndices. La ilustración no tiene pie de imagen porque hace parte del texto</t>
  </si>
  <si>
    <t>Realizar  igual a la imagen guía.  La ilustración no tiene pie de imagen porque hace parte del texto. No disponer en cuadros. Manejar solo color negro</t>
  </si>
  <si>
    <t>Realizar ilustración  igual como se deja en la imagen guía.  La ilustración no tiene pie de imagen porque hace parte del texto. Manejar solo color negro</t>
  </si>
  <si>
    <t xml:space="preserve"> </t>
  </si>
  <si>
    <t>Código Shutterstock:  228062278. Ver descripción y observaciones</t>
  </si>
  <si>
    <t>Código Shutterstock:  248623171</t>
  </si>
  <si>
    <t>Cambiar "Arginine" por "Arginina"</t>
  </si>
  <si>
    <t>Código Shutterstock:  275888855</t>
  </si>
  <si>
    <t>Código Shutterstock:  223303978</t>
  </si>
  <si>
    <t>Ilustrar igual a la imagen guía. La ilustración no tiene pie de imagen porque hace parte del texto.</t>
  </si>
  <si>
    <t>Ilustrar igual a la imagen guía. Manejar solo color negro. No disponer en cuadros. La ilustración no tiene pie de imagen porque hace parte del texto.</t>
  </si>
  <si>
    <t>Ilustrar igual a la imagen guía. Manejar solo color negro.La ilustración no tiene pie de imagen porque hace parte del texto.</t>
  </si>
  <si>
    <t>Código Shutterstock:  144106084</t>
  </si>
  <si>
    <t>Código Shutterstock:   49451683</t>
  </si>
  <si>
    <t>Código Shutterstock: 79885393</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</si>
</sst>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0"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6">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6" fillId="0" borderId="5" xfId="0" applyFont="1" applyBorder="1" applyAlignment="1">
      <alignment vertical="top" wrapText="1"/>
    </xf>
    <xf numFmtId="1" fontId="2" fillId="0" borderId="5" xfId="0" applyNumberFormat="1" applyFont="1" applyFill="1" applyBorder="1" applyAlignment="1">
      <alignment vertical="top" wrapText="1"/>
    </xf>
    <xf numFmtId="1" fontId="2" fillId="0" borderId="5" xfId="0" applyNumberFormat="1" applyFont="1" applyFill="1" applyBorder="1" applyAlignment="1">
      <alignment horizontal="left" vertical="top" wrapText="1"/>
    </xf>
    <xf numFmtId="0" fontId="2" fillId="0" borderId="5" xfId="0" applyFont="1" applyFill="1" applyBorder="1" applyAlignment="1">
      <alignment vertical="top" wrapText="1"/>
    </xf>
    <xf numFmtId="0" fontId="6" fillId="0" borderId="5" xfId="0" applyFont="1" applyBorder="1" applyAlignment="1">
      <alignment vertical="center" wrapText="1"/>
    </xf>
    <xf numFmtId="0" fontId="0" fillId="0" borderId="5" xfId="0" applyBorder="1"/>
    <xf numFmtId="0" fontId="0" fillId="0" borderId="5" xfId="0" applyBorder="1" applyAlignment="1">
      <alignment vertical="center"/>
    </xf>
    <xf numFmtId="0" fontId="3" fillId="5" borderId="36" xfId="0" applyFont="1" applyFill="1" applyBorder="1" applyAlignment="1">
      <alignment horizontal="center"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jpeg"/><Relationship Id="rId47" Type="http://schemas.openxmlformats.org/officeDocument/2006/relationships/image" Target="../media/image47.png"/><Relationship Id="rId50" Type="http://schemas.openxmlformats.org/officeDocument/2006/relationships/image" Target="../media/image50.jpe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jpe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9</xdr:col>
      <xdr:colOff>136070</xdr:colOff>
      <xdr:row>10</xdr:row>
      <xdr:rowOff>13607</xdr:rowOff>
    </xdr:from>
    <xdr:to>
      <xdr:col>9</xdr:col>
      <xdr:colOff>3973285</xdr:colOff>
      <xdr:row>10</xdr:row>
      <xdr:rowOff>2694215</xdr:rowOff>
    </xdr:to>
    <xdr:pic>
      <xdr:nvPicPr>
        <xdr:cNvPr id="67" name="Imagen 66"/>
        <xdr:cNvPicPr/>
      </xdr:nvPicPr>
      <xdr:blipFill rotWithShape="1">
        <a:blip xmlns:r="http://schemas.openxmlformats.org/officeDocument/2006/relationships" r:embed="rId1"/>
        <a:srcRect l="28604" t="28050" r="24613" b="11093"/>
        <a:stretch/>
      </xdr:blipFill>
      <xdr:spPr bwMode="auto">
        <a:xfrm>
          <a:off x="14818177" y="5007428"/>
          <a:ext cx="3837215" cy="268060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163287</xdr:colOff>
      <xdr:row>9</xdr:row>
      <xdr:rowOff>27215</xdr:rowOff>
    </xdr:from>
    <xdr:to>
      <xdr:col>9</xdr:col>
      <xdr:colOff>4884965</xdr:colOff>
      <xdr:row>9</xdr:row>
      <xdr:rowOff>1998890</xdr:rowOff>
    </xdr:to>
    <xdr:pic>
      <xdr:nvPicPr>
        <xdr:cNvPr id="74" name="Imagen 73"/>
        <xdr:cNvPicPr/>
      </xdr:nvPicPr>
      <xdr:blipFill rotWithShape="1">
        <a:blip xmlns:r="http://schemas.openxmlformats.org/officeDocument/2006/relationships" r:embed="rId2"/>
        <a:srcRect l="54480" t="43772" r="19043" b="38116"/>
        <a:stretch/>
      </xdr:blipFill>
      <xdr:spPr bwMode="auto">
        <a:xfrm>
          <a:off x="14845394" y="2163536"/>
          <a:ext cx="4721678" cy="19716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299357</xdr:colOff>
      <xdr:row>11</xdr:row>
      <xdr:rowOff>299356</xdr:rowOff>
    </xdr:from>
    <xdr:to>
      <xdr:col>9</xdr:col>
      <xdr:colOff>3891643</xdr:colOff>
      <xdr:row>11</xdr:row>
      <xdr:rowOff>1904999</xdr:rowOff>
    </xdr:to>
    <xdr:pic>
      <xdr:nvPicPr>
        <xdr:cNvPr id="76" name="Imagen 75"/>
        <xdr:cNvPicPr/>
      </xdr:nvPicPr>
      <xdr:blipFill rotWithShape="1">
        <a:blip xmlns:r="http://schemas.openxmlformats.org/officeDocument/2006/relationships" r:embed="rId3"/>
        <a:srcRect l="53632" t="42262" r="17176" b="33588"/>
        <a:stretch/>
      </xdr:blipFill>
      <xdr:spPr bwMode="auto">
        <a:xfrm>
          <a:off x="14981464" y="8069035"/>
          <a:ext cx="3592286" cy="160564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8</xdr:col>
      <xdr:colOff>1564820</xdr:colOff>
      <xdr:row>12</xdr:row>
      <xdr:rowOff>0</xdr:rowOff>
    </xdr:from>
    <xdr:to>
      <xdr:col>10</xdr:col>
      <xdr:colOff>13606</xdr:colOff>
      <xdr:row>12</xdr:row>
      <xdr:rowOff>1973035</xdr:rowOff>
    </xdr:to>
    <xdr:pic>
      <xdr:nvPicPr>
        <xdr:cNvPr id="78" name="Imagen 77"/>
        <xdr:cNvPicPr/>
      </xdr:nvPicPr>
      <xdr:blipFill rotWithShape="1">
        <a:blip xmlns:r="http://schemas.openxmlformats.org/officeDocument/2006/relationships" r:embed="rId4"/>
        <a:srcRect l="16040" t="37559" r="2958" b="17749"/>
        <a:stretch/>
      </xdr:blipFill>
      <xdr:spPr bwMode="auto">
        <a:xfrm>
          <a:off x="14682106" y="9878786"/>
          <a:ext cx="5864679" cy="19730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217714</xdr:colOff>
      <xdr:row>13</xdr:row>
      <xdr:rowOff>13606</xdr:rowOff>
    </xdr:from>
    <xdr:to>
      <xdr:col>9</xdr:col>
      <xdr:colOff>5823857</xdr:colOff>
      <xdr:row>13</xdr:row>
      <xdr:rowOff>3469821</xdr:rowOff>
    </xdr:to>
    <xdr:pic>
      <xdr:nvPicPr>
        <xdr:cNvPr id="79" name="Imagen 78"/>
        <xdr:cNvPicPr/>
      </xdr:nvPicPr>
      <xdr:blipFill rotWithShape="1">
        <a:blip xmlns:r="http://schemas.openxmlformats.org/officeDocument/2006/relationships" r:embed="rId5"/>
        <a:srcRect l="7870" t="7349" r="17759" b="11456"/>
        <a:stretch/>
      </xdr:blipFill>
      <xdr:spPr bwMode="auto">
        <a:xfrm>
          <a:off x="14899821" y="12423320"/>
          <a:ext cx="5606143" cy="345621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68034</xdr:colOff>
      <xdr:row>14</xdr:row>
      <xdr:rowOff>81641</xdr:rowOff>
    </xdr:from>
    <xdr:to>
      <xdr:col>9</xdr:col>
      <xdr:colOff>5742213</xdr:colOff>
      <xdr:row>14</xdr:row>
      <xdr:rowOff>1768928</xdr:rowOff>
    </xdr:to>
    <xdr:pic>
      <xdr:nvPicPr>
        <xdr:cNvPr id="80" name="Imagen 79"/>
        <xdr:cNvPicPr/>
      </xdr:nvPicPr>
      <xdr:blipFill rotWithShape="1">
        <a:blip xmlns:r="http://schemas.openxmlformats.org/officeDocument/2006/relationships" r:embed="rId6"/>
        <a:srcRect l="6869" t="25150" r="7070" b="40719"/>
        <a:stretch/>
      </xdr:blipFill>
      <xdr:spPr bwMode="auto">
        <a:xfrm>
          <a:off x="14750141" y="16219712"/>
          <a:ext cx="5674179" cy="16872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15</xdr:row>
      <xdr:rowOff>81643</xdr:rowOff>
    </xdr:from>
    <xdr:to>
      <xdr:col>9</xdr:col>
      <xdr:colOff>4136572</xdr:colOff>
      <xdr:row>15</xdr:row>
      <xdr:rowOff>2435679</xdr:rowOff>
    </xdr:to>
    <xdr:pic>
      <xdr:nvPicPr>
        <xdr:cNvPr id="82" name="Imagen 81" descr="http://thumb7.shutterstock.com/display_pic_with_logo/137002/108736679/stock-photo-assortment-of-exotic-fruits-isolated-on-white-108736679.jpg"/>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967857" y="18750643"/>
          <a:ext cx="3850822" cy="2354036"/>
        </a:xfrm>
        <a:prstGeom prst="rect">
          <a:avLst/>
        </a:prstGeom>
        <a:noFill/>
        <a:ln>
          <a:noFill/>
        </a:ln>
      </xdr:spPr>
    </xdr:pic>
    <xdr:clientData/>
  </xdr:twoCellAnchor>
  <xdr:twoCellAnchor editAs="oneCell">
    <xdr:from>
      <xdr:col>9</xdr:col>
      <xdr:colOff>585107</xdr:colOff>
      <xdr:row>16</xdr:row>
      <xdr:rowOff>217714</xdr:rowOff>
    </xdr:from>
    <xdr:to>
      <xdr:col>9</xdr:col>
      <xdr:colOff>4503964</xdr:colOff>
      <xdr:row>16</xdr:row>
      <xdr:rowOff>3020785</xdr:rowOff>
    </xdr:to>
    <xdr:pic>
      <xdr:nvPicPr>
        <xdr:cNvPr id="85" name="Imagen 84" descr="http://thumb9.shutterstock.com/display_pic_with_logo/250462/215615032/stock-photo-peruvian-culinary-chicharrones-frying-in-rustic-pan-215615032.jpg"/>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67214" y="21417643"/>
          <a:ext cx="3918857" cy="2803071"/>
        </a:xfrm>
        <a:prstGeom prst="rect">
          <a:avLst/>
        </a:prstGeom>
        <a:noFill/>
        <a:ln>
          <a:noFill/>
        </a:ln>
      </xdr:spPr>
    </xdr:pic>
    <xdr:clientData/>
  </xdr:twoCellAnchor>
  <xdr:twoCellAnchor editAs="oneCell">
    <xdr:from>
      <xdr:col>9</xdr:col>
      <xdr:colOff>353786</xdr:colOff>
      <xdr:row>17</xdr:row>
      <xdr:rowOff>231321</xdr:rowOff>
    </xdr:from>
    <xdr:to>
      <xdr:col>9</xdr:col>
      <xdr:colOff>3383371</xdr:colOff>
      <xdr:row>17</xdr:row>
      <xdr:rowOff>2174421</xdr:rowOff>
    </xdr:to>
    <xdr:pic>
      <xdr:nvPicPr>
        <xdr:cNvPr id="86" name="Imagen 85"/>
        <xdr:cNvPicPr/>
      </xdr:nvPicPr>
      <xdr:blipFill rotWithShape="1">
        <a:blip xmlns:r="http://schemas.openxmlformats.org/officeDocument/2006/relationships" r:embed="rId9"/>
        <a:srcRect l="57536" t="44677" r="26850" b="37513"/>
        <a:stretch/>
      </xdr:blipFill>
      <xdr:spPr bwMode="auto">
        <a:xfrm>
          <a:off x="15035893" y="25241250"/>
          <a:ext cx="3029585" cy="19431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89647</xdr:colOff>
      <xdr:row>18</xdr:row>
      <xdr:rowOff>235323</xdr:rowOff>
    </xdr:from>
    <xdr:to>
      <xdr:col>9</xdr:col>
      <xdr:colOff>5528534</xdr:colOff>
      <xdr:row>18</xdr:row>
      <xdr:rowOff>1467970</xdr:rowOff>
    </xdr:to>
    <xdr:pic>
      <xdr:nvPicPr>
        <xdr:cNvPr id="90" name="Imagen 89"/>
        <xdr:cNvPicPr/>
      </xdr:nvPicPr>
      <xdr:blipFill rotWithShape="1">
        <a:blip xmlns:r="http://schemas.openxmlformats.org/officeDocument/2006/relationships" r:embed="rId10"/>
        <a:srcRect l="22912" t="29885" r="20910" b="50192"/>
        <a:stretch/>
      </xdr:blipFill>
      <xdr:spPr bwMode="auto">
        <a:xfrm>
          <a:off x="14746941" y="29090470"/>
          <a:ext cx="5438887" cy="123264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481853</xdr:colOff>
      <xdr:row>19</xdr:row>
      <xdr:rowOff>145675</xdr:rowOff>
    </xdr:from>
    <xdr:to>
      <xdr:col>9</xdr:col>
      <xdr:colOff>3507441</xdr:colOff>
      <xdr:row>19</xdr:row>
      <xdr:rowOff>2241176</xdr:rowOff>
    </xdr:to>
    <xdr:pic>
      <xdr:nvPicPr>
        <xdr:cNvPr id="91" name="Imagen 90"/>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l="32416" t="16905" r="28886" b="31776"/>
        <a:stretch>
          <a:fillRect/>
        </a:stretch>
      </xdr:blipFill>
      <xdr:spPr bwMode="auto">
        <a:xfrm>
          <a:off x="15139147" y="31443704"/>
          <a:ext cx="3025588" cy="2095501"/>
        </a:xfrm>
        <a:prstGeom prst="rect">
          <a:avLst/>
        </a:prstGeom>
        <a:noFill/>
      </xdr:spPr>
    </xdr:pic>
    <xdr:clientData/>
  </xdr:twoCellAnchor>
  <xdr:twoCellAnchor editAs="oneCell">
    <xdr:from>
      <xdr:col>9</xdr:col>
      <xdr:colOff>535780</xdr:colOff>
      <xdr:row>20</xdr:row>
      <xdr:rowOff>178594</xdr:rowOff>
    </xdr:from>
    <xdr:to>
      <xdr:col>9</xdr:col>
      <xdr:colOff>3262311</xdr:colOff>
      <xdr:row>20</xdr:row>
      <xdr:rowOff>2190750</xdr:rowOff>
    </xdr:to>
    <xdr:pic>
      <xdr:nvPicPr>
        <xdr:cNvPr id="93" name="Imagen 92"/>
        <xdr:cNvPicPr/>
      </xdr:nvPicPr>
      <xdr:blipFill rotWithShape="1">
        <a:blip xmlns:r="http://schemas.openxmlformats.org/officeDocument/2006/relationships" r:embed="rId12"/>
        <a:srcRect l="56687" t="47997" r="27292" b="32683"/>
        <a:stretch/>
      </xdr:blipFill>
      <xdr:spPr bwMode="auto">
        <a:xfrm>
          <a:off x="15180468" y="34087594"/>
          <a:ext cx="2726531" cy="2012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321469</xdr:colOff>
      <xdr:row>21</xdr:row>
      <xdr:rowOff>178594</xdr:rowOff>
    </xdr:from>
    <xdr:to>
      <xdr:col>9</xdr:col>
      <xdr:colOff>5083968</xdr:colOff>
      <xdr:row>21</xdr:row>
      <xdr:rowOff>2214562</xdr:rowOff>
    </xdr:to>
    <xdr:pic>
      <xdr:nvPicPr>
        <xdr:cNvPr id="94" name="Imagen 93"/>
        <xdr:cNvPicPr/>
      </xdr:nvPicPr>
      <xdr:blipFill rotWithShape="1">
        <a:blip xmlns:r="http://schemas.openxmlformats.org/officeDocument/2006/relationships" r:embed="rId13"/>
        <a:srcRect l="46673" t="36224" r="19213" b="39928"/>
        <a:stretch/>
      </xdr:blipFill>
      <xdr:spPr bwMode="auto">
        <a:xfrm>
          <a:off x="14966157" y="37897594"/>
          <a:ext cx="4762499" cy="20359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367392</xdr:colOff>
      <xdr:row>22</xdr:row>
      <xdr:rowOff>394606</xdr:rowOff>
    </xdr:from>
    <xdr:to>
      <xdr:col>9</xdr:col>
      <xdr:colOff>5497286</xdr:colOff>
      <xdr:row>22</xdr:row>
      <xdr:rowOff>2544535</xdr:rowOff>
    </xdr:to>
    <xdr:pic>
      <xdr:nvPicPr>
        <xdr:cNvPr id="95" name="Imagen 94"/>
        <xdr:cNvPicPr/>
      </xdr:nvPicPr>
      <xdr:blipFill rotWithShape="1">
        <a:blip xmlns:r="http://schemas.openxmlformats.org/officeDocument/2006/relationships" r:embed="rId14"/>
        <a:srcRect l="45655" t="51619" r="24134" b="26646"/>
        <a:stretch/>
      </xdr:blipFill>
      <xdr:spPr bwMode="auto">
        <a:xfrm>
          <a:off x="15049499" y="40712570"/>
          <a:ext cx="5129894" cy="214992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78922</xdr:colOff>
      <xdr:row>23</xdr:row>
      <xdr:rowOff>10886</xdr:rowOff>
    </xdr:from>
    <xdr:to>
      <xdr:col>9</xdr:col>
      <xdr:colOff>5295900</xdr:colOff>
      <xdr:row>23</xdr:row>
      <xdr:rowOff>4838700</xdr:rowOff>
    </xdr:to>
    <xdr:pic>
      <xdr:nvPicPr>
        <xdr:cNvPr id="96" name="Imagen 95"/>
        <xdr:cNvPicPr/>
      </xdr:nvPicPr>
      <xdr:blipFill rotWithShape="1">
        <a:blip xmlns:r="http://schemas.openxmlformats.org/officeDocument/2006/relationships" r:embed="rId15"/>
        <a:srcRect l="27363" t="5229" r="20398" b="5873"/>
        <a:stretch/>
      </xdr:blipFill>
      <xdr:spPr bwMode="auto">
        <a:xfrm>
          <a:off x="14766472" y="44206886"/>
          <a:ext cx="5216978" cy="482781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1061357</xdr:colOff>
      <xdr:row>24</xdr:row>
      <xdr:rowOff>0</xdr:rowOff>
    </xdr:from>
    <xdr:to>
      <xdr:col>9</xdr:col>
      <xdr:colOff>2613932</xdr:colOff>
      <xdr:row>24</xdr:row>
      <xdr:rowOff>2428875</xdr:rowOff>
    </xdr:to>
    <xdr:pic>
      <xdr:nvPicPr>
        <xdr:cNvPr id="97" name="Imagen 96" descr="http://thumb7.shutterstock.com/display_pic_with_logo/696460/146533415/stock-photo-closeup-portrait-of-beautiful-female-doctor-or-nurse-with-stethoscope-holding-up-white-pill-146533415.jpg"/>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5743464" y="49325893"/>
          <a:ext cx="1552575" cy="2428875"/>
        </a:xfrm>
        <a:prstGeom prst="rect">
          <a:avLst/>
        </a:prstGeom>
        <a:noFill/>
        <a:ln>
          <a:noFill/>
        </a:ln>
      </xdr:spPr>
    </xdr:pic>
    <xdr:clientData/>
  </xdr:twoCellAnchor>
  <xdr:twoCellAnchor editAs="oneCell">
    <xdr:from>
      <xdr:col>9</xdr:col>
      <xdr:colOff>603250</xdr:colOff>
      <xdr:row>25</xdr:row>
      <xdr:rowOff>476250</xdr:rowOff>
    </xdr:from>
    <xdr:to>
      <xdr:col>9</xdr:col>
      <xdr:colOff>3584575</xdr:colOff>
      <xdr:row>25</xdr:row>
      <xdr:rowOff>2495550</xdr:rowOff>
    </xdr:to>
    <xdr:pic>
      <xdr:nvPicPr>
        <xdr:cNvPr id="98" name="Imagen 97" descr="http://thumb7.shutterstock.com/display_pic_with_logo/673486/104078411/stock-photo-farmer-spraying-pesticide-on-rice-field-104078411.jpg"/>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255875" y="52387500"/>
          <a:ext cx="2981325" cy="2019300"/>
        </a:xfrm>
        <a:prstGeom prst="rect">
          <a:avLst/>
        </a:prstGeom>
        <a:noFill/>
        <a:ln>
          <a:noFill/>
        </a:ln>
      </xdr:spPr>
    </xdr:pic>
    <xdr:clientData/>
  </xdr:twoCellAnchor>
  <xdr:twoCellAnchor editAs="oneCell">
    <xdr:from>
      <xdr:col>9</xdr:col>
      <xdr:colOff>492125</xdr:colOff>
      <xdr:row>26</xdr:row>
      <xdr:rowOff>222250</xdr:rowOff>
    </xdr:from>
    <xdr:to>
      <xdr:col>9</xdr:col>
      <xdr:colOff>4053205</xdr:colOff>
      <xdr:row>26</xdr:row>
      <xdr:rowOff>1593850</xdr:rowOff>
    </xdr:to>
    <xdr:pic>
      <xdr:nvPicPr>
        <xdr:cNvPr id="99" name="Imagen 98"/>
        <xdr:cNvPicPr/>
      </xdr:nvPicPr>
      <xdr:blipFill rotWithShape="1">
        <a:blip xmlns:r="http://schemas.openxmlformats.org/officeDocument/2006/relationships" r:embed="rId18"/>
        <a:srcRect l="48880" t="52526" r="26002" b="30267"/>
        <a:stretch/>
      </xdr:blipFill>
      <xdr:spPr bwMode="auto">
        <a:xfrm>
          <a:off x="15144750" y="54864000"/>
          <a:ext cx="3561080" cy="1371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492124</xdr:colOff>
      <xdr:row>27</xdr:row>
      <xdr:rowOff>317499</xdr:rowOff>
    </xdr:from>
    <xdr:to>
      <xdr:col>9</xdr:col>
      <xdr:colOff>5556249</xdr:colOff>
      <xdr:row>27</xdr:row>
      <xdr:rowOff>4302125</xdr:rowOff>
    </xdr:to>
    <xdr:pic>
      <xdr:nvPicPr>
        <xdr:cNvPr id="108" name="Imagen 107"/>
        <xdr:cNvPicPr/>
      </xdr:nvPicPr>
      <xdr:blipFill rotWithShape="1">
        <a:blip xmlns:r="http://schemas.openxmlformats.org/officeDocument/2006/relationships" r:embed="rId19"/>
        <a:srcRect l="36659" t="49205" r="32282" b="11552"/>
        <a:stretch/>
      </xdr:blipFill>
      <xdr:spPr bwMode="auto">
        <a:xfrm>
          <a:off x="15144749" y="56864249"/>
          <a:ext cx="5064125" cy="398462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333375</xdr:colOff>
      <xdr:row>28</xdr:row>
      <xdr:rowOff>317500</xdr:rowOff>
    </xdr:from>
    <xdr:to>
      <xdr:col>9</xdr:col>
      <xdr:colOff>5159375</xdr:colOff>
      <xdr:row>28</xdr:row>
      <xdr:rowOff>2413000</xdr:rowOff>
    </xdr:to>
    <xdr:pic>
      <xdr:nvPicPr>
        <xdr:cNvPr id="110" name="Imagen 109"/>
        <xdr:cNvPicPr/>
      </xdr:nvPicPr>
      <xdr:blipFill rotWithShape="1">
        <a:blip xmlns:r="http://schemas.openxmlformats.org/officeDocument/2006/relationships" r:embed="rId20"/>
        <a:srcRect l="49558" t="46186" r="18025" b="36909"/>
        <a:stretch/>
      </xdr:blipFill>
      <xdr:spPr bwMode="auto">
        <a:xfrm>
          <a:off x="14986000" y="61610875"/>
          <a:ext cx="4826000" cy="2095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8</xdr:col>
      <xdr:colOff>1539875</xdr:colOff>
      <xdr:row>29</xdr:row>
      <xdr:rowOff>333375</xdr:rowOff>
    </xdr:from>
    <xdr:to>
      <xdr:col>9</xdr:col>
      <xdr:colOff>5683250</xdr:colOff>
      <xdr:row>29</xdr:row>
      <xdr:rowOff>2508250</xdr:rowOff>
    </xdr:to>
    <xdr:pic>
      <xdr:nvPicPr>
        <xdr:cNvPr id="112" name="Imagen 111"/>
        <xdr:cNvPicPr/>
      </xdr:nvPicPr>
      <xdr:blipFill rotWithShape="1">
        <a:blip xmlns:r="http://schemas.openxmlformats.org/officeDocument/2006/relationships" r:embed="rId21"/>
        <a:srcRect l="2546" t="24754" r="2920" b="40531"/>
        <a:stretch/>
      </xdr:blipFill>
      <xdr:spPr bwMode="auto">
        <a:xfrm>
          <a:off x="14636750" y="64595375"/>
          <a:ext cx="5699125" cy="2174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698500</xdr:colOff>
      <xdr:row>30</xdr:row>
      <xdr:rowOff>396875</xdr:rowOff>
    </xdr:from>
    <xdr:to>
      <xdr:col>9</xdr:col>
      <xdr:colOff>4756150</xdr:colOff>
      <xdr:row>30</xdr:row>
      <xdr:rowOff>1877060</xdr:rowOff>
    </xdr:to>
    <xdr:pic>
      <xdr:nvPicPr>
        <xdr:cNvPr id="113" name="Imagen 112"/>
        <xdr:cNvPicPr/>
      </xdr:nvPicPr>
      <xdr:blipFill rotWithShape="1">
        <a:blip xmlns:r="http://schemas.openxmlformats.org/officeDocument/2006/relationships" r:embed="rId22"/>
        <a:srcRect l="49558" t="43168" r="25323" b="40531"/>
        <a:stretch/>
      </xdr:blipFill>
      <xdr:spPr bwMode="auto">
        <a:xfrm>
          <a:off x="15351125" y="68167250"/>
          <a:ext cx="4057650" cy="148018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111125</xdr:colOff>
      <xdr:row>31</xdr:row>
      <xdr:rowOff>47625</xdr:rowOff>
    </xdr:from>
    <xdr:to>
      <xdr:col>9</xdr:col>
      <xdr:colOff>5651500</xdr:colOff>
      <xdr:row>31</xdr:row>
      <xdr:rowOff>3254375</xdr:rowOff>
    </xdr:to>
    <xdr:pic>
      <xdr:nvPicPr>
        <xdr:cNvPr id="115" name="Imagen 114"/>
        <xdr:cNvPicPr/>
      </xdr:nvPicPr>
      <xdr:blipFill rotWithShape="1">
        <a:blip xmlns:r="http://schemas.openxmlformats.org/officeDocument/2006/relationships" r:embed="rId23"/>
        <a:srcRect l="11541" t="9660" r="22098" b="20608"/>
        <a:stretch/>
      </xdr:blipFill>
      <xdr:spPr bwMode="auto">
        <a:xfrm>
          <a:off x="14763750" y="70358000"/>
          <a:ext cx="5540375" cy="32067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571500</xdr:colOff>
      <xdr:row>32</xdr:row>
      <xdr:rowOff>47625</xdr:rowOff>
    </xdr:from>
    <xdr:to>
      <xdr:col>9</xdr:col>
      <xdr:colOff>3841115</xdr:colOff>
      <xdr:row>32</xdr:row>
      <xdr:rowOff>2374265</xdr:rowOff>
    </xdr:to>
    <xdr:pic>
      <xdr:nvPicPr>
        <xdr:cNvPr id="117" name="Imagen 116" descr="Dental syringe, isolated on white"/>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224125" y="74168000"/>
          <a:ext cx="3269615" cy="2326640"/>
        </a:xfrm>
        <a:prstGeom prst="rect">
          <a:avLst/>
        </a:prstGeom>
        <a:noFill/>
        <a:ln>
          <a:noFill/>
        </a:ln>
      </xdr:spPr>
    </xdr:pic>
    <xdr:clientData/>
  </xdr:twoCellAnchor>
  <xdr:twoCellAnchor editAs="oneCell">
    <xdr:from>
      <xdr:col>9</xdr:col>
      <xdr:colOff>523875</xdr:colOff>
      <xdr:row>33</xdr:row>
      <xdr:rowOff>222250</xdr:rowOff>
    </xdr:from>
    <xdr:to>
      <xdr:col>9</xdr:col>
      <xdr:colOff>3496945</xdr:colOff>
      <xdr:row>33</xdr:row>
      <xdr:rowOff>2336800</xdr:rowOff>
    </xdr:to>
    <xdr:pic>
      <xdr:nvPicPr>
        <xdr:cNvPr id="119" name="Imagen 118" descr="http://thumb101.shutterstock.com/display_pic_with_logo/61078/104012003/stock-photo-a-top-sirloin-steak-flame-broiled-on-a-barbecue-shallow-depth-of-field-104012003.jpg"/>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176500" y="76882625"/>
          <a:ext cx="2973070" cy="2114550"/>
        </a:xfrm>
        <a:prstGeom prst="rect">
          <a:avLst/>
        </a:prstGeom>
        <a:noFill/>
        <a:ln>
          <a:noFill/>
        </a:ln>
      </xdr:spPr>
    </xdr:pic>
    <xdr:clientData/>
  </xdr:twoCellAnchor>
  <xdr:twoCellAnchor editAs="oneCell">
    <xdr:from>
      <xdr:col>9</xdr:col>
      <xdr:colOff>650874</xdr:colOff>
      <xdr:row>34</xdr:row>
      <xdr:rowOff>444500</xdr:rowOff>
    </xdr:from>
    <xdr:to>
      <xdr:col>9</xdr:col>
      <xdr:colOff>4222749</xdr:colOff>
      <xdr:row>34</xdr:row>
      <xdr:rowOff>2063750</xdr:rowOff>
    </xdr:to>
    <xdr:pic>
      <xdr:nvPicPr>
        <xdr:cNvPr id="121" name="Imagen 120"/>
        <xdr:cNvPicPr/>
      </xdr:nvPicPr>
      <xdr:blipFill rotWithShape="1">
        <a:blip xmlns:r="http://schemas.openxmlformats.org/officeDocument/2006/relationships" r:embed="rId26"/>
        <a:srcRect l="54141" t="58563" r="21759" b="17287"/>
        <a:stretch/>
      </xdr:blipFill>
      <xdr:spPr bwMode="auto">
        <a:xfrm>
          <a:off x="15303499" y="79644875"/>
          <a:ext cx="3571875" cy="1619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634999</xdr:colOff>
      <xdr:row>35</xdr:row>
      <xdr:rowOff>317500</xdr:rowOff>
    </xdr:from>
    <xdr:to>
      <xdr:col>9</xdr:col>
      <xdr:colOff>5445125</xdr:colOff>
      <xdr:row>35</xdr:row>
      <xdr:rowOff>2047875</xdr:rowOff>
    </xdr:to>
    <xdr:pic>
      <xdr:nvPicPr>
        <xdr:cNvPr id="123" name="Imagen 122"/>
        <xdr:cNvPicPr/>
      </xdr:nvPicPr>
      <xdr:blipFill rotWithShape="1">
        <a:blip xmlns:r="http://schemas.openxmlformats.org/officeDocument/2006/relationships" r:embed="rId27"/>
        <a:srcRect l="47182" t="48601" r="18873" b="34192"/>
        <a:stretch/>
      </xdr:blipFill>
      <xdr:spPr bwMode="auto">
        <a:xfrm>
          <a:off x="15287624" y="82057875"/>
          <a:ext cx="4810126" cy="1730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95250</xdr:colOff>
      <xdr:row>36</xdr:row>
      <xdr:rowOff>158750</xdr:rowOff>
    </xdr:from>
    <xdr:to>
      <xdr:col>9</xdr:col>
      <xdr:colOff>5619750</xdr:colOff>
      <xdr:row>36</xdr:row>
      <xdr:rowOff>2476500</xdr:rowOff>
    </xdr:to>
    <xdr:pic>
      <xdr:nvPicPr>
        <xdr:cNvPr id="124" name="Imagen 123"/>
        <xdr:cNvPicPr/>
      </xdr:nvPicPr>
      <xdr:blipFill rotWithShape="1">
        <a:blip xmlns:r="http://schemas.openxmlformats.org/officeDocument/2006/relationships" r:embed="rId28"/>
        <a:srcRect l="49898" t="50715" r="19382" b="26343"/>
        <a:stretch/>
      </xdr:blipFill>
      <xdr:spPr bwMode="auto">
        <a:xfrm>
          <a:off x="14747875" y="84439125"/>
          <a:ext cx="5524500" cy="23177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730250</xdr:colOff>
      <xdr:row>37</xdr:row>
      <xdr:rowOff>158750</xdr:rowOff>
    </xdr:from>
    <xdr:to>
      <xdr:col>9</xdr:col>
      <xdr:colOff>5578475</xdr:colOff>
      <xdr:row>37</xdr:row>
      <xdr:rowOff>1882775</xdr:rowOff>
    </xdr:to>
    <xdr:pic>
      <xdr:nvPicPr>
        <xdr:cNvPr id="125" name="Imagen 124"/>
        <xdr:cNvPicPr/>
      </xdr:nvPicPr>
      <xdr:blipFill rotWithShape="1">
        <a:blip xmlns:r="http://schemas.openxmlformats.org/officeDocument/2006/relationships" r:embed="rId29"/>
        <a:srcRect l="49728" t="50413" r="27359" b="35097"/>
        <a:stretch/>
      </xdr:blipFill>
      <xdr:spPr bwMode="auto">
        <a:xfrm>
          <a:off x="15382875" y="86979125"/>
          <a:ext cx="4848225" cy="17240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381000</xdr:colOff>
      <xdr:row>38</xdr:row>
      <xdr:rowOff>269875</xdr:rowOff>
    </xdr:from>
    <xdr:to>
      <xdr:col>10</xdr:col>
      <xdr:colOff>0</xdr:colOff>
      <xdr:row>38</xdr:row>
      <xdr:rowOff>2444750</xdr:rowOff>
    </xdr:to>
    <xdr:pic>
      <xdr:nvPicPr>
        <xdr:cNvPr id="126" name="Imagen 125"/>
        <xdr:cNvPicPr/>
      </xdr:nvPicPr>
      <xdr:blipFill rotWithShape="1">
        <a:blip xmlns:r="http://schemas.openxmlformats.org/officeDocument/2006/relationships" r:embed="rId30"/>
        <a:srcRect l="49728" t="38942" r="25323" b="37814"/>
        <a:stretch/>
      </xdr:blipFill>
      <xdr:spPr bwMode="auto">
        <a:xfrm>
          <a:off x="15033625" y="89328625"/>
          <a:ext cx="5461000" cy="2174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127000</xdr:colOff>
      <xdr:row>39</xdr:row>
      <xdr:rowOff>47624</xdr:rowOff>
    </xdr:from>
    <xdr:to>
      <xdr:col>9</xdr:col>
      <xdr:colOff>5635625</xdr:colOff>
      <xdr:row>39</xdr:row>
      <xdr:rowOff>3714749</xdr:rowOff>
    </xdr:to>
    <xdr:pic>
      <xdr:nvPicPr>
        <xdr:cNvPr id="127" name="Imagen 126"/>
        <xdr:cNvPicPr/>
      </xdr:nvPicPr>
      <xdr:blipFill rotWithShape="1">
        <a:blip xmlns:r="http://schemas.openxmlformats.org/officeDocument/2006/relationships" r:embed="rId31"/>
        <a:srcRect l="12873" t="27986" r="29301" b="14224"/>
        <a:stretch/>
      </xdr:blipFill>
      <xdr:spPr bwMode="auto">
        <a:xfrm>
          <a:off x="14779625" y="91646374"/>
          <a:ext cx="5508625" cy="3667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476250</xdr:colOff>
      <xdr:row>40</xdr:row>
      <xdr:rowOff>47625</xdr:rowOff>
    </xdr:from>
    <xdr:to>
      <xdr:col>9</xdr:col>
      <xdr:colOff>3905250</xdr:colOff>
      <xdr:row>40</xdr:row>
      <xdr:rowOff>2478405</xdr:rowOff>
    </xdr:to>
    <xdr:pic>
      <xdr:nvPicPr>
        <xdr:cNvPr id="128" name="Imagen 127" descr="http://thumb9.shutterstock.com/display_pic_with_logo/950590/122483422/stock-photo-problems-with-acnes-on-the-female-skin-122483422.jpg"/>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5128875" y="95424625"/>
          <a:ext cx="3429000" cy="2430780"/>
        </a:xfrm>
        <a:prstGeom prst="rect">
          <a:avLst/>
        </a:prstGeom>
        <a:noFill/>
        <a:ln>
          <a:noFill/>
        </a:ln>
      </xdr:spPr>
    </xdr:pic>
    <xdr:clientData/>
  </xdr:twoCellAnchor>
  <xdr:twoCellAnchor editAs="oneCell">
    <xdr:from>
      <xdr:col>9</xdr:col>
      <xdr:colOff>508000</xdr:colOff>
      <xdr:row>41</xdr:row>
      <xdr:rowOff>142874</xdr:rowOff>
    </xdr:from>
    <xdr:to>
      <xdr:col>9</xdr:col>
      <xdr:colOff>4857750</xdr:colOff>
      <xdr:row>41</xdr:row>
      <xdr:rowOff>2984499</xdr:rowOff>
    </xdr:to>
    <xdr:pic>
      <xdr:nvPicPr>
        <xdr:cNvPr id="129" name="Imagen 128" descr="http://thumb1.shutterstock.com/display_pic_with_logo/773551/266588924/stock-photo-chemical-formula-of-ddt-on-a-blackboard-266588924.jpg"/>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5160625" y="98059874"/>
          <a:ext cx="4349750" cy="2841625"/>
        </a:xfrm>
        <a:prstGeom prst="rect">
          <a:avLst/>
        </a:prstGeom>
        <a:noFill/>
        <a:ln>
          <a:noFill/>
        </a:ln>
      </xdr:spPr>
    </xdr:pic>
    <xdr:clientData/>
  </xdr:twoCellAnchor>
  <xdr:twoCellAnchor editAs="oneCell">
    <xdr:from>
      <xdr:col>9</xdr:col>
      <xdr:colOff>365124</xdr:colOff>
      <xdr:row>42</xdr:row>
      <xdr:rowOff>444499</xdr:rowOff>
    </xdr:from>
    <xdr:to>
      <xdr:col>9</xdr:col>
      <xdr:colOff>5397500</xdr:colOff>
      <xdr:row>42</xdr:row>
      <xdr:rowOff>2000250</xdr:rowOff>
    </xdr:to>
    <xdr:pic>
      <xdr:nvPicPr>
        <xdr:cNvPr id="130" name="Imagen 129"/>
        <xdr:cNvPicPr/>
      </xdr:nvPicPr>
      <xdr:blipFill rotWithShape="1">
        <a:blip xmlns:r="http://schemas.openxmlformats.org/officeDocument/2006/relationships" r:embed="rId34"/>
        <a:srcRect l="50069" t="52224" r="23455" b="37512"/>
        <a:stretch/>
      </xdr:blipFill>
      <xdr:spPr bwMode="auto">
        <a:xfrm>
          <a:off x="15017749" y="101663499"/>
          <a:ext cx="5032376" cy="155575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317500</xdr:colOff>
      <xdr:row>43</xdr:row>
      <xdr:rowOff>222250</xdr:rowOff>
    </xdr:from>
    <xdr:to>
      <xdr:col>9</xdr:col>
      <xdr:colOff>5111750</xdr:colOff>
      <xdr:row>43</xdr:row>
      <xdr:rowOff>2492375</xdr:rowOff>
    </xdr:to>
    <xdr:pic>
      <xdr:nvPicPr>
        <xdr:cNvPr id="131" name="Imagen 130"/>
        <xdr:cNvPicPr/>
      </xdr:nvPicPr>
      <xdr:blipFill rotWithShape="1">
        <a:blip xmlns:r="http://schemas.openxmlformats.org/officeDocument/2006/relationships" r:embed="rId35"/>
        <a:srcRect l="44637" t="56752" r="35336" b="20608"/>
        <a:stretch/>
      </xdr:blipFill>
      <xdr:spPr bwMode="auto">
        <a:xfrm>
          <a:off x="14970125" y="103981250"/>
          <a:ext cx="4794250" cy="2270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127001</xdr:colOff>
      <xdr:row>44</xdr:row>
      <xdr:rowOff>285749</xdr:rowOff>
    </xdr:from>
    <xdr:to>
      <xdr:col>9</xdr:col>
      <xdr:colOff>5651500</xdr:colOff>
      <xdr:row>44</xdr:row>
      <xdr:rowOff>2301874</xdr:rowOff>
    </xdr:to>
    <xdr:pic>
      <xdr:nvPicPr>
        <xdr:cNvPr id="132" name="Imagen 131"/>
        <xdr:cNvPicPr/>
      </xdr:nvPicPr>
      <xdr:blipFill rotWithShape="1">
        <a:blip xmlns:r="http://schemas.openxmlformats.org/officeDocument/2006/relationships" r:embed="rId36"/>
        <a:srcRect l="22021" t="29461" r="21818" b="42874"/>
        <a:stretch/>
      </xdr:blipFill>
      <xdr:spPr bwMode="auto">
        <a:xfrm>
          <a:off x="14779626" y="106584749"/>
          <a:ext cx="5524499" cy="2016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79375</xdr:colOff>
      <xdr:row>45</xdr:row>
      <xdr:rowOff>523875</xdr:rowOff>
    </xdr:from>
    <xdr:to>
      <xdr:col>10</xdr:col>
      <xdr:colOff>0</xdr:colOff>
      <xdr:row>45</xdr:row>
      <xdr:rowOff>2047875</xdr:rowOff>
    </xdr:to>
    <xdr:pic>
      <xdr:nvPicPr>
        <xdr:cNvPr id="133" name="Imagen 132"/>
        <xdr:cNvPicPr/>
      </xdr:nvPicPr>
      <xdr:blipFill rotWithShape="1">
        <a:blip xmlns:r="http://schemas.openxmlformats.org/officeDocument/2006/relationships" r:embed="rId37"/>
        <a:srcRect l="1946" t="32880" r="10689" b="37010"/>
        <a:stretch/>
      </xdr:blipFill>
      <xdr:spPr bwMode="auto">
        <a:xfrm>
          <a:off x="14732000" y="109362875"/>
          <a:ext cx="5762625" cy="1524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222250</xdr:colOff>
      <xdr:row>46</xdr:row>
      <xdr:rowOff>317500</xdr:rowOff>
    </xdr:from>
    <xdr:to>
      <xdr:col>9</xdr:col>
      <xdr:colOff>5651500</xdr:colOff>
      <xdr:row>46</xdr:row>
      <xdr:rowOff>2095500</xdr:rowOff>
    </xdr:to>
    <xdr:pic>
      <xdr:nvPicPr>
        <xdr:cNvPr id="134" name="Imagen 133"/>
        <xdr:cNvPicPr/>
      </xdr:nvPicPr>
      <xdr:blipFill rotWithShape="1">
        <a:blip xmlns:r="http://schemas.openxmlformats.org/officeDocument/2006/relationships" r:embed="rId38"/>
        <a:srcRect l="45655" t="44073" r="17346" b="40833"/>
        <a:stretch/>
      </xdr:blipFill>
      <xdr:spPr bwMode="auto">
        <a:xfrm>
          <a:off x="14874875" y="111696500"/>
          <a:ext cx="5429250" cy="1778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47</xdr:row>
      <xdr:rowOff>95251</xdr:rowOff>
    </xdr:from>
    <xdr:to>
      <xdr:col>9</xdr:col>
      <xdr:colOff>5746750</xdr:colOff>
      <xdr:row>47</xdr:row>
      <xdr:rowOff>2381251</xdr:rowOff>
    </xdr:to>
    <xdr:pic>
      <xdr:nvPicPr>
        <xdr:cNvPr id="135" name="Imagen 134"/>
        <xdr:cNvPicPr/>
      </xdr:nvPicPr>
      <xdr:blipFill rotWithShape="1">
        <a:blip xmlns:r="http://schemas.openxmlformats.org/officeDocument/2006/relationships" r:embed="rId39"/>
        <a:srcRect l="25337" t="22171" r="4782" b="35304"/>
        <a:stretch/>
      </xdr:blipFill>
      <xdr:spPr bwMode="auto">
        <a:xfrm>
          <a:off x="14843125" y="114014251"/>
          <a:ext cx="5556250" cy="2286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476250</xdr:colOff>
      <xdr:row>48</xdr:row>
      <xdr:rowOff>555624</xdr:rowOff>
    </xdr:from>
    <xdr:to>
      <xdr:col>9</xdr:col>
      <xdr:colOff>4810125</xdr:colOff>
      <xdr:row>48</xdr:row>
      <xdr:rowOff>2952749</xdr:rowOff>
    </xdr:to>
    <xdr:pic>
      <xdr:nvPicPr>
        <xdr:cNvPr id="136" name="Imagen 135"/>
        <xdr:cNvPicPr/>
      </xdr:nvPicPr>
      <xdr:blipFill rotWithShape="1">
        <a:blip xmlns:r="http://schemas.openxmlformats.org/officeDocument/2006/relationships" r:embed="rId40"/>
        <a:srcRect l="26466" t="21870" r="33167" b="41046"/>
        <a:stretch/>
      </xdr:blipFill>
      <xdr:spPr bwMode="auto">
        <a:xfrm>
          <a:off x="15128875" y="117268624"/>
          <a:ext cx="4333875" cy="2397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349250</xdr:colOff>
      <xdr:row>49</xdr:row>
      <xdr:rowOff>253999</xdr:rowOff>
    </xdr:from>
    <xdr:to>
      <xdr:col>9</xdr:col>
      <xdr:colOff>4508500</xdr:colOff>
      <xdr:row>49</xdr:row>
      <xdr:rowOff>2460624</xdr:rowOff>
    </xdr:to>
    <xdr:pic>
      <xdr:nvPicPr>
        <xdr:cNvPr id="137" name="Imagen 136"/>
        <xdr:cNvPicPr/>
      </xdr:nvPicPr>
      <xdr:blipFill rotWithShape="1">
        <a:blip xmlns:r="http://schemas.openxmlformats.org/officeDocument/2006/relationships" r:embed="rId41"/>
        <a:srcRect l="54214" t="59499" r="19025" b="13828"/>
        <a:stretch/>
      </xdr:blipFill>
      <xdr:spPr bwMode="auto">
        <a:xfrm>
          <a:off x="15001875" y="120761124"/>
          <a:ext cx="4159250" cy="22066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873125</xdr:colOff>
      <xdr:row>50</xdr:row>
      <xdr:rowOff>206375</xdr:rowOff>
    </xdr:from>
    <xdr:to>
      <xdr:col>9</xdr:col>
      <xdr:colOff>2794000</xdr:colOff>
      <xdr:row>50</xdr:row>
      <xdr:rowOff>2314575</xdr:rowOff>
    </xdr:to>
    <xdr:pic>
      <xdr:nvPicPr>
        <xdr:cNvPr id="138" name="Imagen 137" descr="http://thumb7.shutterstock.com/display_pic_with_logo/1718467/275888855/stock-photo-opium-poppy-field-275888855.jpg"/>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5525750" y="123253500"/>
          <a:ext cx="1920875" cy="2108200"/>
        </a:xfrm>
        <a:prstGeom prst="rect">
          <a:avLst/>
        </a:prstGeom>
        <a:noFill/>
        <a:ln>
          <a:noFill/>
        </a:ln>
      </xdr:spPr>
    </xdr:pic>
    <xdr:clientData/>
  </xdr:twoCellAnchor>
  <xdr:twoCellAnchor editAs="oneCell">
    <xdr:from>
      <xdr:col>9</xdr:col>
      <xdr:colOff>285750</xdr:colOff>
      <xdr:row>51</xdr:row>
      <xdr:rowOff>142875</xdr:rowOff>
    </xdr:from>
    <xdr:to>
      <xdr:col>9</xdr:col>
      <xdr:colOff>3590925</xdr:colOff>
      <xdr:row>51</xdr:row>
      <xdr:rowOff>2486025</xdr:rowOff>
    </xdr:to>
    <xdr:pic>
      <xdr:nvPicPr>
        <xdr:cNvPr id="139" name="Imagen 138" descr="http://thumb1.shutterstock.com/display_pic_with_logo/2331224/223303978/stock-photo-vultures-eating-a-dead-animal-in-the-ngorongoro-crater-223303978.jpg"/>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14938375" y="125730000"/>
          <a:ext cx="3305175" cy="2343150"/>
        </a:xfrm>
        <a:prstGeom prst="rect">
          <a:avLst/>
        </a:prstGeom>
        <a:noFill/>
        <a:ln>
          <a:noFill/>
        </a:ln>
      </xdr:spPr>
    </xdr:pic>
    <xdr:clientData/>
  </xdr:twoCellAnchor>
  <xdr:twoCellAnchor editAs="oneCell">
    <xdr:from>
      <xdr:col>9</xdr:col>
      <xdr:colOff>523875</xdr:colOff>
      <xdr:row>52</xdr:row>
      <xdr:rowOff>650875</xdr:rowOff>
    </xdr:from>
    <xdr:to>
      <xdr:col>9</xdr:col>
      <xdr:colOff>3889375</xdr:colOff>
      <xdr:row>52</xdr:row>
      <xdr:rowOff>1936750</xdr:rowOff>
    </xdr:to>
    <xdr:pic>
      <xdr:nvPicPr>
        <xdr:cNvPr id="140" name="Imagen 139"/>
        <xdr:cNvPicPr/>
      </xdr:nvPicPr>
      <xdr:blipFill rotWithShape="1">
        <a:blip xmlns:r="http://schemas.openxmlformats.org/officeDocument/2006/relationships" r:embed="rId44"/>
        <a:srcRect l="56637" t="52729" r="19370" b="35576"/>
        <a:stretch/>
      </xdr:blipFill>
      <xdr:spPr bwMode="auto">
        <a:xfrm>
          <a:off x="15176500" y="128778000"/>
          <a:ext cx="3365500" cy="1285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126999</xdr:colOff>
      <xdr:row>53</xdr:row>
      <xdr:rowOff>444500</xdr:rowOff>
    </xdr:from>
    <xdr:to>
      <xdr:col>9</xdr:col>
      <xdr:colOff>5476874</xdr:colOff>
      <xdr:row>53</xdr:row>
      <xdr:rowOff>2016125</xdr:rowOff>
    </xdr:to>
    <xdr:pic>
      <xdr:nvPicPr>
        <xdr:cNvPr id="141" name="Imagen 140"/>
        <xdr:cNvPicPr/>
      </xdr:nvPicPr>
      <xdr:blipFill rotWithShape="1">
        <a:blip xmlns:r="http://schemas.openxmlformats.org/officeDocument/2006/relationships" r:embed="rId45"/>
        <a:srcRect l="4361" t="25388" r="9211" b="44993"/>
        <a:stretch/>
      </xdr:blipFill>
      <xdr:spPr bwMode="auto">
        <a:xfrm>
          <a:off x="14779624" y="131111625"/>
          <a:ext cx="5349875" cy="15716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635000</xdr:colOff>
      <xdr:row>54</xdr:row>
      <xdr:rowOff>476249</xdr:rowOff>
    </xdr:from>
    <xdr:to>
      <xdr:col>9</xdr:col>
      <xdr:colOff>5111750</xdr:colOff>
      <xdr:row>54</xdr:row>
      <xdr:rowOff>2238374</xdr:rowOff>
    </xdr:to>
    <xdr:pic>
      <xdr:nvPicPr>
        <xdr:cNvPr id="142" name="Imagen 141"/>
        <xdr:cNvPicPr/>
      </xdr:nvPicPr>
      <xdr:blipFill rotWithShape="1">
        <a:blip xmlns:r="http://schemas.openxmlformats.org/officeDocument/2006/relationships" r:embed="rId46"/>
        <a:srcRect l="54099" t="51703" r="18333" b="29832"/>
        <a:stretch/>
      </xdr:blipFill>
      <xdr:spPr bwMode="auto">
        <a:xfrm>
          <a:off x="15287625" y="133683374"/>
          <a:ext cx="4476750" cy="1762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174624</xdr:colOff>
      <xdr:row>55</xdr:row>
      <xdr:rowOff>222250</xdr:rowOff>
    </xdr:from>
    <xdr:to>
      <xdr:col>9</xdr:col>
      <xdr:colOff>5524499</xdr:colOff>
      <xdr:row>55</xdr:row>
      <xdr:rowOff>4857750</xdr:rowOff>
    </xdr:to>
    <xdr:pic>
      <xdr:nvPicPr>
        <xdr:cNvPr id="143" name="Imagen 142"/>
        <xdr:cNvPicPr/>
      </xdr:nvPicPr>
      <xdr:blipFill rotWithShape="1">
        <a:blip xmlns:r="http://schemas.openxmlformats.org/officeDocument/2006/relationships" r:embed="rId47"/>
        <a:srcRect l="7638" t="30791" r="33638" b="10646"/>
        <a:stretch/>
      </xdr:blipFill>
      <xdr:spPr bwMode="auto">
        <a:xfrm>
          <a:off x="14827249" y="135969375"/>
          <a:ext cx="5349875" cy="4635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746125</xdr:colOff>
      <xdr:row>55</xdr:row>
      <xdr:rowOff>5191125</xdr:rowOff>
    </xdr:from>
    <xdr:to>
      <xdr:col>9</xdr:col>
      <xdr:colOff>3165475</xdr:colOff>
      <xdr:row>56</xdr:row>
      <xdr:rowOff>2376170</xdr:rowOff>
    </xdr:to>
    <xdr:pic>
      <xdr:nvPicPr>
        <xdr:cNvPr id="144" name="Imagen 143" descr="http://thumb1.shutterstock.com/display_pic_with_logo/96481/144106084/stock-photo-mustard-seeds-heap-and-mustard-flower-isolated-on-white-background-144106084.jpg"/>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5398750" y="140938250"/>
          <a:ext cx="2419350" cy="2392045"/>
        </a:xfrm>
        <a:prstGeom prst="rect">
          <a:avLst/>
        </a:prstGeom>
        <a:noFill/>
        <a:ln>
          <a:noFill/>
        </a:ln>
      </xdr:spPr>
    </xdr:pic>
    <xdr:clientData/>
  </xdr:twoCellAnchor>
  <xdr:twoCellAnchor editAs="oneCell">
    <xdr:from>
      <xdr:col>9</xdr:col>
      <xdr:colOff>158749</xdr:colOff>
      <xdr:row>57</xdr:row>
      <xdr:rowOff>0</xdr:rowOff>
    </xdr:from>
    <xdr:to>
      <xdr:col>9</xdr:col>
      <xdr:colOff>3889374</xdr:colOff>
      <xdr:row>57</xdr:row>
      <xdr:rowOff>2667000</xdr:rowOff>
    </xdr:to>
    <xdr:pic>
      <xdr:nvPicPr>
        <xdr:cNvPr id="145" name="Imagen 144" descr="http://thumb9.shutterstock.com/display_pic_with_logo/456073/456073,1269439036,12/stock-photo-purple-latex-gloved-male-hand-gesture-with-green-sterile-plastic-tweezers-isolated-against-white-49451683.jpg"/>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4811374" y="143922750"/>
          <a:ext cx="3730625" cy="2667000"/>
        </a:xfrm>
        <a:prstGeom prst="rect">
          <a:avLst/>
        </a:prstGeom>
        <a:noFill/>
        <a:ln>
          <a:noFill/>
        </a:ln>
      </xdr:spPr>
    </xdr:pic>
    <xdr:clientData/>
  </xdr:twoCellAnchor>
  <xdr:twoCellAnchor editAs="oneCell">
    <xdr:from>
      <xdr:col>9</xdr:col>
      <xdr:colOff>920750</xdr:colOff>
      <xdr:row>58</xdr:row>
      <xdr:rowOff>396875</xdr:rowOff>
    </xdr:from>
    <xdr:to>
      <xdr:col>9</xdr:col>
      <xdr:colOff>3928745</xdr:colOff>
      <xdr:row>58</xdr:row>
      <xdr:rowOff>2549525</xdr:rowOff>
    </xdr:to>
    <xdr:pic>
      <xdr:nvPicPr>
        <xdr:cNvPr id="146" name="Imagen 145" descr="http://thumb101.shutterstock.com/display_pic_with_logo/733993/733993,1309031234,3/stock-photo-giftgas-zyklon-b-which-the-nazi-s-used-to-kill-the-jews-in-the-gaschambers-of-auschwitz-79885393.jpg"/>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5573375" y="147288250"/>
          <a:ext cx="3007995" cy="21526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yzMarcela/Desktop/Edici&#243;n%20Planeta/CN_11_10_CO/Marzo%2027%20CN_11_10/SolicitudGrafica_CN_11_10_C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olicitud gráfica"/>
      <sheetName val="Ayuda"/>
      <sheetName val="Definición técnica de imagenes"/>
    </sheetNames>
    <sheetDataSet>
      <sheetData sheetId="0"/>
      <sheetData sheetId="1"/>
      <sheetData sheetId="2">
        <row r="3">
          <cell r="A3" t="str">
            <v>M3A</v>
          </cell>
          <cell r="B3" t="str">
            <v>Asociar imagen-texto</v>
          </cell>
          <cell r="C3" t="str">
            <v>WEB</v>
          </cell>
          <cell r="D3" t="str">
            <v>PNG</v>
          </cell>
          <cell r="E3" t="str">
            <v>110 x 110 px</v>
          </cell>
          <cell r="F3"/>
          <cell r="G3"/>
        </row>
        <row r="4">
          <cell r="A4" t="str">
            <v>M5A</v>
          </cell>
          <cell r="B4" t="str">
            <v>Test - con imagen</v>
          </cell>
          <cell r="C4" t="str">
            <v>WEB</v>
          </cell>
          <cell r="D4" t="str">
            <v>PNG</v>
          </cell>
          <cell r="E4" t="str">
            <v>286 x 286 px</v>
          </cell>
          <cell r="F4" t="str">
            <v>500 x 500 px</v>
          </cell>
          <cell r="G4"/>
        </row>
        <row r="5">
          <cell r="A5" t="str">
            <v>M6A</v>
          </cell>
          <cell r="B5" t="str">
            <v>Test de validar escritura</v>
          </cell>
          <cell r="C5" t="str">
            <v>WEB</v>
          </cell>
          <cell r="D5" t="str">
            <v>PNG</v>
          </cell>
          <cell r="E5" t="str">
            <v>286 x 286 px</v>
          </cell>
          <cell r="F5" t="str">
            <v>500 x 500 px</v>
          </cell>
          <cell r="G5"/>
        </row>
        <row r="6">
          <cell r="A6" t="str">
            <v>M7A</v>
          </cell>
          <cell r="B6" t="str">
            <v>Test matemático (fórmula)</v>
          </cell>
          <cell r="C6" t="str">
            <v>WEB</v>
          </cell>
          <cell r="D6" t="str">
            <v>PNG</v>
          </cell>
          <cell r="E6" t="str">
            <v>286 x 286 px</v>
          </cell>
          <cell r="F6" t="str">
            <v>500 x 500 px</v>
          </cell>
          <cell r="G6" t="str">
            <v>110 x 110 px</v>
          </cell>
        </row>
        <row r="7">
          <cell r="A7" t="str">
            <v>M8A</v>
          </cell>
          <cell r="B7" t="str">
            <v>Test - atlas - respuesta feedback</v>
          </cell>
          <cell r="C7" t="str">
            <v>WEB</v>
          </cell>
          <cell r="D7" t="str">
            <v>PNG</v>
          </cell>
          <cell r="E7" t="str">
            <v>286 x 286 px</v>
          </cell>
          <cell r="F7" t="str">
            <v>500 x 500 px</v>
          </cell>
          <cell r="G7"/>
        </row>
        <row r="8">
          <cell r="A8" t="str">
            <v>M9B</v>
          </cell>
          <cell r="B8" t="str">
            <v>Posicionar etiquetas en imagen</v>
          </cell>
          <cell r="C8" t="str">
            <v>WEB</v>
          </cell>
          <cell r="D8" t="str">
            <v>PNG</v>
          </cell>
          <cell r="E8" t="str">
            <v>286 x 286 px</v>
          </cell>
          <cell r="F8" t="str">
            <v>500 x 500 px</v>
          </cell>
          <cell r="G8"/>
        </row>
        <row r="9">
          <cell r="A9" t="str">
            <v>M9C</v>
          </cell>
          <cell r="B9" t="str">
            <v>Escribir etiquetas en imagen</v>
          </cell>
          <cell r="C9" t="str">
            <v>WEB</v>
          </cell>
          <cell r="D9" t="str">
            <v>PNG</v>
          </cell>
          <cell r="E9" t="str">
            <v>286 x 286 px</v>
          </cell>
          <cell r="F9" t="str">
            <v>500 x 500 px</v>
          </cell>
          <cell r="G9"/>
        </row>
        <row r="10">
          <cell r="A10" t="str">
            <v>M10B</v>
          </cell>
          <cell r="B10" t="str">
            <v>Contenedores de imágenes</v>
          </cell>
          <cell r="C10" t="str">
            <v>WEB</v>
          </cell>
          <cell r="D10" t="str">
            <v>PNG</v>
          </cell>
          <cell r="E10" t="str">
            <v>273 x 51 px</v>
          </cell>
          <cell r="F10"/>
          <cell r="G10"/>
        </row>
        <row r="11">
          <cell r="A11" t="str">
            <v>M12D</v>
          </cell>
          <cell r="B11" t="str">
            <v>Ordenar secuencias según texto con imagen</v>
          </cell>
          <cell r="C11" t="str">
            <v>WEB</v>
          </cell>
          <cell r="D11" t="str">
            <v>PNG</v>
          </cell>
          <cell r="E11" t="str">
            <v>286 x 286 px</v>
          </cell>
          <cell r="F11" t="str">
            <v>500 x 500 px</v>
          </cell>
          <cell r="G11"/>
        </row>
        <row r="12">
          <cell r="A12" t="str">
            <v>M101</v>
          </cell>
          <cell r="B12" t="str">
            <v>Preguntas con respuesta libre</v>
          </cell>
          <cell r="C12" t="str">
            <v>WEB</v>
          </cell>
          <cell r="D12" t="str">
            <v>PNG</v>
          </cell>
          <cell r="E12" t="str">
            <v>286 x 286 px</v>
          </cell>
          <cell r="F12" t="str">
            <v>500 x 500 px</v>
          </cell>
          <cell r="G12"/>
        </row>
        <row r="13">
          <cell r="A13" t="str">
            <v>Motores "F"</v>
          </cell>
          <cell r="B13" t="str">
            <v>F6, F6b, F7, F11, F13</v>
          </cell>
          <cell r="C13" t="str">
            <v>WEB</v>
          </cell>
          <cell r="D13" t="str">
            <v>JPG</v>
          </cell>
          <cell r="E13"/>
          <cell r="F13" t="str">
            <v>800 x 460 px</v>
          </cell>
          <cell r="G13"/>
        </row>
        <row r="14">
          <cell r="A14" t="str">
            <v>Motores "F13" Portada</v>
          </cell>
          <cell r="B14" t="str">
            <v>F13</v>
          </cell>
          <cell r="C14" t="str">
            <v>WEB</v>
          </cell>
          <cell r="D14" t="str">
            <v>PNG</v>
          </cell>
          <cell r="E14"/>
          <cell r="F14" t="str">
            <v>613 × 180 px</v>
          </cell>
          <cell r="G14"/>
        </row>
        <row r="15">
          <cell r="A15" t="str">
            <v>Diaporamas "Escriba"</v>
          </cell>
          <cell r="B15" t="str">
            <v>Foto con una linea de texto</v>
          </cell>
          <cell r="C15" t="str">
            <v>WEB, no rebasar los 100K</v>
          </cell>
          <cell r="D15" t="str">
            <v>JPG</v>
          </cell>
          <cell r="E15" t="str">
            <v>950 x 608 px</v>
          </cell>
          <cell r="F15"/>
          <cell r="G15"/>
        </row>
        <row r="16">
          <cell r="A16" t="str">
            <v>Cuaderno de estudio</v>
          </cell>
          <cell r="B16"/>
          <cell r="C16" t="str">
            <v>WEB, no rebasar los 100K</v>
          </cell>
          <cell r="D16" t="str">
            <v>JPG o PNG</v>
          </cell>
          <cell r="E16" t="str">
            <v>526 x 370 px</v>
          </cell>
          <cell r="F16" t="str">
            <v>800 x 600 px</v>
          </cell>
          <cell r="G16"/>
        </row>
        <row r="17">
          <cell r="A17" t="str">
            <v>Iconos del guión</v>
          </cell>
          <cell r="B17"/>
          <cell r="C17" t="str">
            <v>WEB</v>
          </cell>
          <cell r="D17" t="str">
            <v>PNG</v>
          </cell>
          <cell r="E17" t="str">
            <v>thumb =
132 x 69 px</v>
          </cell>
          <cell r="F17" t="str">
            <v>med =
378 x 268 px</v>
          </cell>
          <cell r="G17"/>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94"/>
  <sheetViews>
    <sheetView showGridLines="0" tabSelected="1" zoomScale="60" zoomScaleNormal="60" zoomScalePageLayoutView="140" workbookViewId="0">
      <pane ySplit="9" topLeftCell="A16" activePane="bottomLeft" state="frozen"/>
      <selection pane="bottomLeft" activeCell="G10" sqref="G10"/>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76.75" style="17" customWidth="1"/>
    <col min="11" max="11" width="41.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82" t="s">
        <v>22</v>
      </c>
      <c r="D2" s="83"/>
      <c r="F2" s="75" t="s">
        <v>0</v>
      </c>
      <c r="G2" s="76"/>
      <c r="H2" s="43"/>
      <c r="I2" s="43"/>
      <c r="J2" s="16"/>
    </row>
    <row r="3" spans="1:16" ht="15.75" x14ac:dyDescent="0.25">
      <c r="A3" s="1"/>
      <c r="B3" s="4" t="s">
        <v>8</v>
      </c>
      <c r="C3" s="84">
        <v>11</v>
      </c>
      <c r="D3" s="85"/>
      <c r="F3" s="77"/>
      <c r="G3" s="78"/>
      <c r="H3" s="43"/>
      <c r="I3" s="43"/>
      <c r="J3" s="16"/>
    </row>
    <row r="4" spans="1:16" ht="16.5" x14ac:dyDescent="0.3">
      <c r="A4" s="1"/>
      <c r="B4" s="4" t="s">
        <v>54</v>
      </c>
      <c r="C4" s="84" t="s">
        <v>207</v>
      </c>
      <c r="D4" s="85"/>
      <c r="E4" s="5"/>
      <c r="F4" s="42" t="s">
        <v>55</v>
      </c>
      <c r="G4" s="41" t="s">
        <v>146</v>
      </c>
      <c r="H4" s="43"/>
      <c r="I4" s="43"/>
      <c r="J4" s="16"/>
      <c r="K4" s="16"/>
    </row>
    <row r="5" spans="1:16" ht="16.5" thickBot="1" x14ac:dyDescent="0.3">
      <c r="A5" s="1"/>
      <c r="B5" s="6" t="s">
        <v>1</v>
      </c>
      <c r="C5" s="86" t="s">
        <v>145</v>
      </c>
      <c r="D5" s="87"/>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208</v>
      </c>
      <c r="D7" s="26" t="s">
        <v>39</v>
      </c>
      <c r="F7" s="1"/>
      <c r="G7" s="1"/>
      <c r="H7" s="1"/>
      <c r="I7" s="1"/>
      <c r="J7" s="16"/>
      <c r="K7" s="16"/>
    </row>
    <row r="8" spans="1:16" s="9" customFormat="1" ht="16.5" thickBot="1" x14ac:dyDescent="0.3">
      <c r="A8" s="10"/>
      <c r="B8" s="10"/>
      <c r="C8" s="10"/>
      <c r="D8" s="11"/>
      <c r="E8" s="11"/>
      <c r="F8" s="79" t="s">
        <v>62</v>
      </c>
      <c r="G8" s="80"/>
      <c r="H8" s="80"/>
      <c r="I8" s="81"/>
      <c r="J8" s="18"/>
      <c r="K8" s="12"/>
      <c r="L8" s="2"/>
      <c r="M8" s="2"/>
      <c r="N8" s="2"/>
      <c r="O8" s="2"/>
      <c r="P8" s="2"/>
    </row>
    <row r="9" spans="1:16" ht="40.5" customHeight="1" thickBot="1" x14ac:dyDescent="0.3">
      <c r="A9" s="24" t="s">
        <v>2</v>
      </c>
      <c r="B9" s="21" t="s">
        <v>9</v>
      </c>
      <c r="C9" s="20" t="s">
        <v>3</v>
      </c>
      <c r="D9" s="20" t="s">
        <v>4</v>
      </c>
      <c r="E9" s="74" t="s">
        <v>5</v>
      </c>
      <c r="F9" s="63" t="s">
        <v>61</v>
      </c>
      <c r="G9" s="63" t="s">
        <v>59</v>
      </c>
      <c r="H9" s="63" t="s">
        <v>60</v>
      </c>
      <c r="I9" s="63" t="s">
        <v>121</v>
      </c>
      <c r="J9" s="21" t="s">
        <v>6</v>
      </c>
      <c r="K9" s="22" t="s">
        <v>7</v>
      </c>
    </row>
    <row r="10" spans="1:16" s="12" customFormat="1" ht="225" customHeight="1" x14ac:dyDescent="0.25">
      <c r="A10" s="13" t="s">
        <v>142</v>
      </c>
      <c r="B10" s="13" t="s">
        <v>161</v>
      </c>
      <c r="C10" s="23" t="str">
        <f>IF(OR(B10&lt;&gt;"",J10&lt;&gt;""),IF($G$4="Recurso",CONCATENATE($G$4," ",$G$5),$G$4),"")</f>
        <v>Cuaderno de Estudio</v>
      </c>
      <c r="D10" s="14" t="s">
        <v>147</v>
      </c>
      <c r="E10" s="14"/>
      <c r="F10" s="14" t="str">
        <f>IF(OR(B10&lt;&gt;"",J10&lt;&gt;""),CONCATENATE($C$7,"_",$A10,IF($G$4="Cuaderno de Estudio","_small",CONCATENATE(IF(I10="","","n"),IF(LEFT($G$5,1)="F",".jpg",".png")))),"")</f>
        <v>CN_11_13_CO_IMG01_small</v>
      </c>
      <c r="G10" s="14" t="str">
        <f>IF(F10&lt;&gt;"",IF($G$4="Recurso",IF(LEFT($G$5,1)="M",VLOOKUP($G$5,'[1]Definición técnica de imagenes'!$A$3:$G$17,5,FALSE),IF($G$5="F1",'[1]Definición técnica de imagenes'!$E$15,'[1]Definición técnica de imagenes'!$F$13)),'[1]Definición técnica de imagenes'!$E$16),"")</f>
        <v>526 x 370 px</v>
      </c>
      <c r="H10" s="14" t="str">
        <f>IF(AND(I10&lt;&gt;"",I10&lt;&gt;0),IF(OR(B10&lt;&gt;"",J10&lt;&gt;""),CONCATENATE($C$7,"_",$A10,IF($G$4="Cuaderno de Estudio","_zoom",CONCATENATE("a",IF(LEFT($G$5,1)="F",".jpg",".png")))),""),"")</f>
        <v>CN_11_13_CO_IMG01_zoom</v>
      </c>
      <c r="I10" s="14" t="str">
        <f>IF(OR(B10&lt;&gt;"",J10&lt;&gt;""),IF($G$4="Recurso",IF(LEFT($G$5,1)="M",IF(VLOOKUP($G$5,'[1]Definición técnica de imagenes'!$A$3:$G$17,6,FALSE)=0,"",VLOOKUP($G$5,'[1]Definición técnica de imagenes'!$A$3:$G$17,6,FALSE)),IF($G$5="F1","","")),'[1]Definición técnica de imagenes'!$F$16),"")</f>
        <v>800 x 600 px</v>
      </c>
      <c r="J10" s="14"/>
      <c r="K10" s="19" t="s">
        <v>209</v>
      </c>
    </row>
    <row r="11" spans="1:16" s="12" customFormat="1" ht="218.25" customHeight="1" x14ac:dyDescent="0.25">
      <c r="A11" s="13" t="s">
        <v>181</v>
      </c>
      <c r="B11" s="13" t="s">
        <v>161</v>
      </c>
      <c r="C11" s="23" t="str">
        <f>IF(OR(B11&lt;&gt;"",J11&lt;&gt;""),IF($G$4="Recurso",CONCATENATE($G$4," ",$G$5),$G$4),"")</f>
        <v>Cuaderno de Estudio</v>
      </c>
      <c r="D11" s="14" t="s">
        <v>147</v>
      </c>
      <c r="E11" s="14" t="s">
        <v>188</v>
      </c>
      <c r="F11" s="14" t="str">
        <f>IF(OR(B11&lt;&gt;"",J11&lt;&gt;""),CONCATENATE($C$7,"_",$A11,IF($G$4="Cuaderno de Estudio","_small",CONCATENATE(IF(I11="","","n"),IF(LEFT($G$5,1)="F",".jpg",".png")))),"")</f>
        <v>CN_11_13_CO_IMG02_small</v>
      </c>
      <c r="G11" s="14" t="str">
        <f>IF(F11&lt;&gt;"",IF($G$4="Recurso",IF(LEFT($G$5,1)="M",VLOOKUP($G$5,'[1]Definición técnica de imagenes'!$A$3:$G$17,5,FALSE),IF($G$5="F1",'[1]Definición técnica de imagenes'!$E$15,'[1]Definición técnica de imagenes'!$F$13)),'[1]Definición técnica de imagenes'!$E$16),"")</f>
        <v>526 x 370 px</v>
      </c>
      <c r="H11" s="14" t="str">
        <f>IF(AND(I11&lt;&gt;"",I11&lt;&gt;0),IF(OR(B11&lt;&gt;"",J11&lt;&gt;""),CONCATENATE($C$7,"_",$A11,IF($G$4="Cuaderno de Estudio","_zoom",CONCATENATE("a",IF(LEFT($G$5,1)="F",".jpg",".png")))),""),"")</f>
        <v>CN_11_13_CO_IMG02_zoom</v>
      </c>
      <c r="I11" s="14" t="str">
        <f>IF(OR(B11&lt;&gt;"",J11&lt;&gt;""),IF($G$4="Recurso",IF(LEFT($G$5,1)="M",IF(VLOOKUP($G$5,'[1]Definición técnica de imagenes'!$A$3:$G$17,6,FALSE)=0,"",VLOOKUP($G$5,'[1]Definición técnica de imagenes'!$A$3:$G$17,6,FALSE)),IF($G$5="F1","","")),'[1]Definición técnica de imagenes'!$F$16),"")</f>
        <v>800 x 600 px</v>
      </c>
      <c r="J11" s="14"/>
      <c r="K11" s="19" t="s">
        <v>210</v>
      </c>
    </row>
    <row r="12" spans="1:16" s="12" customFormat="1" ht="166.5" customHeight="1" x14ac:dyDescent="0.25">
      <c r="A12" s="13" t="s">
        <v>182</v>
      </c>
      <c r="B12" s="13" t="s">
        <v>161</v>
      </c>
      <c r="C12" s="23" t="str">
        <f>IF(OR(B12&lt;&gt;"",J12&lt;&gt;""),IF($G$4="Recurso",CONCATENATE($G$4," ",$G$5),$G$4),"")</f>
        <v>Cuaderno de Estudio</v>
      </c>
      <c r="D12" s="14" t="s">
        <v>147</v>
      </c>
      <c r="E12" s="14" t="s">
        <v>159</v>
      </c>
      <c r="F12" s="14" t="str">
        <f>IF(OR(B12&lt;&gt;"",J12&lt;&gt;""),CONCATENATE($C$7,"_",$A12,IF($G$4="Cuaderno de Estudio","_small",CONCATENATE(IF(I12="","","n"),IF(LEFT($G$5,1)="F",".jpg",".png")))),"")</f>
        <v>CN_11_13_CO_IMG03_small</v>
      </c>
      <c r="G12" s="14" t="str">
        <f>IF(F12&lt;&gt;"",IF($G$4="Recurso",IF(LEFT($G$5,1)="M",VLOOKUP($G$5,'[1]Definición técnica de imagenes'!$A$3:$G$17,5,FALSE),IF($G$5="F1",'[1]Definición técnica de imagenes'!$E$15,'[1]Definición técnica de imagenes'!$F$13)),'[1]Definición técnica de imagenes'!$E$16),"")</f>
        <v>526 x 370 px</v>
      </c>
      <c r="H12" s="14" t="str">
        <f>IF(AND(I12&lt;&gt;"",I12&lt;&gt;0),IF(OR(B12&lt;&gt;"",J12&lt;&gt;""),CONCATENATE($C$7,"_",$A12,IF($G$4="Cuaderno de Estudio","_zoom",CONCATENATE("a",IF(LEFT($G$5,1)="F",".jpg",".png")))),""),"")</f>
        <v>CN_11_13_CO_IMG03_zoom</v>
      </c>
      <c r="I12" s="14" t="str">
        <f>IF(OR(B12&lt;&gt;"",J12&lt;&gt;""),IF($G$4="Recurso",IF(LEFT($G$5,1)="M",IF(VLOOKUP($G$5,'[1]Definición técnica de imagenes'!$A$3:$G$17,6,FALSE)=0,"",VLOOKUP($G$5,'[1]Definición técnica de imagenes'!$A$3:$G$17,6,FALSE)),IF($G$5="F1","","")),'[1]Definición técnica de imagenes'!$F$16),"")</f>
        <v>800 x 600 px</v>
      </c>
      <c r="J12" s="14"/>
      <c r="K12" s="19" t="s">
        <v>210</v>
      </c>
    </row>
    <row r="13" spans="1:16" s="12" customFormat="1" ht="200.1" customHeight="1" x14ac:dyDescent="0.25">
      <c r="A13" s="68" t="s">
        <v>172</v>
      </c>
      <c r="B13" s="68" t="s">
        <v>161</v>
      </c>
      <c r="C13" s="69" t="str">
        <f>IF(OR(B13&lt;&gt;"",J13&lt;&gt;""),IF($G$4="Recurso",CONCATENATE($G$4," ",$G$5),$G$4),"")</f>
        <v>Cuaderno de Estudio</v>
      </c>
      <c r="D13" s="70" t="s">
        <v>147</v>
      </c>
      <c r="E13" s="70"/>
      <c r="F13" s="70" t="str">
        <f>IF(OR(B13&lt;&gt;"",J13&lt;&gt;""),CONCATENATE($C$7,"_",$A13,IF($G$4="Cuaderno de Estudio","_small",CONCATENATE(IF(I13="","","n"),IF(LEFT($G$5,1)="F",".jpg",".png")))),"")</f>
        <v>CN_11_13_CO_IMG04_small</v>
      </c>
      <c r="G13" s="70" t="str">
        <f>IF(F13&lt;&gt;"",IF($G$4="Recurso",IF(LEFT($G$5,1)="M",VLOOKUP($G$5,'[1]Definición técnica de imagenes'!$A$3:$G$17,5,FALSE),IF($G$5="F1",'[1]Definición técnica de imagenes'!$E$15,'[1]Definición técnica de imagenes'!$F$13)),'[1]Definición técnica de imagenes'!$E$16),"")</f>
        <v>526 x 370 px</v>
      </c>
      <c r="H13" s="70" t="str">
        <f>IF(AND(I13&lt;&gt;"",I13&lt;&gt;0),IF(OR(B13&lt;&gt;"",J13&lt;&gt;""),CONCATENATE($C$7,"_",$A13,IF($G$4="Cuaderno de Estudio","_zoom",CONCATENATE("a",IF(LEFT($G$5,1)="F",".jpg",".png")))),""),"")</f>
        <v>CN_11_13_CO_IMG04_zoom</v>
      </c>
      <c r="I13" s="70" t="str">
        <f>IF(OR(B13&lt;&gt;"",J13&lt;&gt;""),IF($G$4="Recurso",IF(LEFT($G$5,1)="M",IF(VLOOKUP($G$5,'[1]Definición técnica de imagenes'!$A$3:$G$17,6,FALSE)=0,"",VLOOKUP($G$5,'[1]Definición técnica de imagenes'!$A$3:$G$17,6,FALSE)),IF($G$5="F1","","")),'[1]Definición técnica de imagenes'!$F$16),"")</f>
        <v>800 x 600 px</v>
      </c>
      <c r="J13" s="14"/>
      <c r="K13" s="19" t="s">
        <v>230</v>
      </c>
    </row>
    <row r="14" spans="1:16" s="12" customFormat="1" ht="293.25" customHeight="1" x14ac:dyDescent="0.25">
      <c r="A14" s="13" t="s">
        <v>173</v>
      </c>
      <c r="B14" s="13" t="s">
        <v>161</v>
      </c>
      <c r="C14" s="23" t="str">
        <f t="shared" ref="C14:C43" si="0">IF(OR(B14&lt;&gt;"",J14&lt;&gt;""),IF($G$4="Recurso",CONCATENATE($G$4," ",$G$5),$G$4),"")</f>
        <v>Cuaderno de Estudio</v>
      </c>
      <c r="D14" s="14" t="s">
        <v>147</v>
      </c>
      <c r="E14" s="14"/>
      <c r="F14" s="14" t="str">
        <f t="shared" ref="F14:F43" si="1">IF(OR(B14&lt;&gt;"",J14&lt;&gt;""),CONCATENATE($C$7,"_",$A14,IF($G$4="Cuaderno de Estudio","_small",CONCATENATE(IF(I14="","","n"),IF(LEFT($G$5,1)="F",".jpg",".png")))),"")</f>
        <v>CN_11_13_CO_IMG05_small</v>
      </c>
      <c r="G14" s="14" t="str">
        <f>IF(F14&lt;&gt;"",IF($G$4="Recurso",IF(LEFT($G$5,1)="M",VLOOKUP($G$5,'[1]Definición técnica de imagenes'!$A$3:$G$17,5,FALSE),IF($G$5="F1",'[1]Definición técnica de imagenes'!$E$15,'[1]Definición técnica de imagenes'!$F$13)),'[1]Definición técnica de imagenes'!$E$16),"")</f>
        <v>526 x 370 px</v>
      </c>
      <c r="H14" s="14" t="str">
        <f t="shared" ref="H14:H43" si="2">IF(AND(I14&lt;&gt;"",I14&lt;&gt;0),IF(OR(B14&lt;&gt;"",J14&lt;&gt;""),CONCATENATE($C$7,"_",$A14,IF($G$4="Cuaderno de Estudio","_zoom",CONCATENATE("a",IF(LEFT($G$5,1)="F",".jpg",".png")))),""),"")</f>
        <v>CN_11_13_CO_IMG05_zoom</v>
      </c>
      <c r="I14" s="14" t="str">
        <f>IF(OR(B14&lt;&gt;"",J14&lt;&gt;""),IF($G$4="Recurso",IF(LEFT($G$5,1)="M",IF(VLOOKUP($G$5,'[1]Definición técnica de imagenes'!$A$3:$G$17,6,FALSE)=0,"",VLOOKUP($G$5,'[1]Definición técnica de imagenes'!$A$3:$G$17,6,FALSE)),IF($G$5="F1","","")),'[1]Definición técnica de imagenes'!$F$16),"")</f>
        <v>800 x 600 px</v>
      </c>
      <c r="J14" s="14"/>
      <c r="K14" s="71" t="s">
        <v>184</v>
      </c>
    </row>
    <row r="15" spans="1:16" s="12" customFormat="1" ht="200.1" customHeight="1" x14ac:dyDescent="0.25">
      <c r="A15" s="13" t="s">
        <v>174</v>
      </c>
      <c r="B15" s="13" t="s">
        <v>161</v>
      </c>
      <c r="C15" s="23" t="str">
        <f t="shared" si="0"/>
        <v>Cuaderno de Estudio</v>
      </c>
      <c r="D15" s="14" t="s">
        <v>147</v>
      </c>
      <c r="E15" s="14"/>
      <c r="F15" s="14" t="str">
        <f t="shared" si="1"/>
        <v>CN_11_13_CO_IMG06_small</v>
      </c>
      <c r="G15" s="14" t="str">
        <f>IF(F15&lt;&gt;"",IF($G$4="Recurso",IF(LEFT($G$5,1)="M",VLOOKUP($G$5,'[1]Definición técnica de imagenes'!$A$3:$G$17,5,FALSE),IF($G$5="F1",'[1]Definición técnica de imagenes'!$E$15,'[1]Definición técnica de imagenes'!$F$13)),'[1]Definición técnica de imagenes'!$E$16),"")</f>
        <v>526 x 370 px</v>
      </c>
      <c r="H15" s="14" t="str">
        <f t="shared" si="2"/>
        <v>CN_11_13_CO_IMG06_zoom</v>
      </c>
      <c r="I15" s="14" t="str">
        <f>IF(OR(B15&lt;&gt;"",J15&lt;&gt;""),IF($G$4="Recurso",IF(LEFT($G$5,1)="M",IF(VLOOKUP($G$5,'[1]Definición técnica de imagenes'!$A$3:$G$17,6,FALSE)=0,"",VLOOKUP($G$5,'[1]Definición técnica de imagenes'!$A$3:$G$17,6,FALSE)),IF($G$5="F1","","")),'[1]Definición técnica de imagenes'!$F$16),"")</f>
        <v>800 x 600 px</v>
      </c>
      <c r="J15" s="14"/>
      <c r="K15" s="19" t="s">
        <v>199</v>
      </c>
    </row>
    <row r="16" spans="1:16" s="12" customFormat="1" ht="200.1" customHeight="1" x14ac:dyDescent="0.25">
      <c r="A16" s="13" t="s">
        <v>175</v>
      </c>
      <c r="B16" s="13" t="s">
        <v>211</v>
      </c>
      <c r="C16" s="23" t="str">
        <f t="shared" si="0"/>
        <v>Cuaderno de Estudio</v>
      </c>
      <c r="D16" s="14" t="s">
        <v>160</v>
      </c>
      <c r="E16" s="14" t="s">
        <v>159</v>
      </c>
      <c r="F16" s="14" t="str">
        <f t="shared" si="1"/>
        <v>CN_11_13_CO_IMG07_small</v>
      </c>
      <c r="G16" s="14" t="str">
        <f>IF(F16&lt;&gt;"",IF($G$4="Recurso",IF(LEFT($G$5,1)="M",VLOOKUP($G$5,'[1]Definición técnica de imagenes'!$A$3:$G$17,5,FALSE),IF($G$5="F1",'[1]Definición técnica de imagenes'!$E$15,'[1]Definición técnica de imagenes'!$F$13)),'[1]Definición técnica de imagenes'!$E$16),"")</f>
        <v>526 x 370 px</v>
      </c>
      <c r="H16" s="14" t="str">
        <f t="shared" si="2"/>
        <v>CN_11_13_CO_IMG07_zoom</v>
      </c>
      <c r="I16" s="14" t="str">
        <f>IF(OR(B16&lt;&gt;"",J16&lt;&gt;""),IF($G$4="Recurso",IF(LEFT($G$5,1)="M",IF(VLOOKUP($G$5,'[1]Definición técnica de imagenes'!$A$3:$G$17,6,FALSE)=0,"",VLOOKUP($G$5,'[1]Definición técnica de imagenes'!$A$3:$G$17,6,FALSE)),IF($G$5="F1","","")),'[1]Definición técnica de imagenes'!$F$16),"")</f>
        <v>800 x 600 px</v>
      </c>
      <c r="J16" s="14"/>
      <c r="K16" s="71"/>
    </row>
    <row r="17" spans="1:11" s="12" customFormat="1" ht="300" customHeight="1" x14ac:dyDescent="0.25">
      <c r="A17" s="13" t="s">
        <v>176</v>
      </c>
      <c r="B17" s="13" t="s">
        <v>212</v>
      </c>
      <c r="C17" s="23" t="str">
        <f t="shared" si="0"/>
        <v>Cuaderno de Estudio</v>
      </c>
      <c r="D17" s="14" t="s">
        <v>160</v>
      </c>
      <c r="E17" s="14" t="s">
        <v>159</v>
      </c>
      <c r="F17" s="14" t="str">
        <f t="shared" si="1"/>
        <v>CN_11_13_CO_IMG08_small</v>
      </c>
      <c r="G17" s="14" t="str">
        <f>IF(F17&lt;&gt;"",IF($G$4="Recurso",IF(LEFT($G$5,1)="M",VLOOKUP($G$5,'[1]Definición técnica de imagenes'!$A$3:$G$17,5,FALSE),IF($G$5="F1",'[1]Definición técnica de imagenes'!$E$15,'[1]Definición técnica de imagenes'!$F$13)),'[1]Definición técnica de imagenes'!$E$16),"")</f>
        <v>526 x 370 px</v>
      </c>
      <c r="H17" s="14" t="str">
        <f t="shared" si="2"/>
        <v>CN_11_13_CO_IMG08_zoom</v>
      </c>
      <c r="I17" s="14" t="str">
        <f>IF(OR(B17&lt;&gt;"",J17&lt;&gt;""),IF($G$4="Recurso",IF(LEFT($G$5,1)="M",IF(VLOOKUP($G$5,'[1]Definición técnica de imagenes'!$A$3:$G$17,6,FALSE)=0,"",VLOOKUP($G$5,'[1]Definición técnica de imagenes'!$A$3:$G$17,6,FALSE)),IF($G$5="F1","","")),'[1]Definición técnica de imagenes'!$F$16),"")</f>
        <v>800 x 600 px</v>
      </c>
      <c r="J17" s="14"/>
      <c r="K17" s="71"/>
    </row>
    <row r="18" spans="1:11" s="12" customFormat="1" ht="300" customHeight="1" x14ac:dyDescent="0.25">
      <c r="A18" s="13" t="s">
        <v>177</v>
      </c>
      <c r="B18" s="13" t="s">
        <v>161</v>
      </c>
      <c r="C18" s="23" t="str">
        <f t="shared" si="0"/>
        <v>Cuaderno de Estudio</v>
      </c>
      <c r="D18" s="14" t="s">
        <v>147</v>
      </c>
      <c r="E18" s="14"/>
      <c r="F18" s="14" t="str">
        <f t="shared" si="1"/>
        <v>CN_11_13_CO_IMG09_small</v>
      </c>
      <c r="G18" s="14" t="str">
        <f>IF(F18&lt;&gt;"",IF($G$4="Recurso",IF(LEFT($G$5,1)="M",VLOOKUP($G$5,'[1]Definición técnica de imagenes'!$A$3:$G$17,5,FALSE),IF($G$5="F1",'[1]Definición técnica de imagenes'!$E$15,'[1]Definición técnica de imagenes'!$F$13)),'[1]Definición técnica de imagenes'!$E$16),"")</f>
        <v>526 x 370 px</v>
      </c>
      <c r="H18" s="14" t="str">
        <f t="shared" si="2"/>
        <v>CN_11_13_CO_IMG09_zoom</v>
      </c>
      <c r="I18" s="14" t="str">
        <f>IF(OR(B18&lt;&gt;"",J18&lt;&gt;""),IF($G$4="Recurso",IF(LEFT($G$5,1)="M",IF(VLOOKUP($G$5,'[1]Definición técnica de imagenes'!$A$3:$G$17,6,FALSE)=0,"",VLOOKUP($G$5,'[1]Definición técnica de imagenes'!$A$3:$G$17,6,FALSE)),IF($G$5="F1","","")),'[1]Definición técnica de imagenes'!$F$16),"")</f>
        <v>800 x 600 px</v>
      </c>
      <c r="J18"/>
      <c r="K18" s="71" t="s">
        <v>213</v>
      </c>
    </row>
    <row r="19" spans="1:11" s="12" customFormat="1" ht="192.75" customHeight="1" x14ac:dyDescent="0.25">
      <c r="A19" s="13" t="s">
        <v>148</v>
      </c>
      <c r="B19" s="13" t="s">
        <v>161</v>
      </c>
      <c r="C19" s="23" t="str">
        <f t="shared" si="0"/>
        <v>Cuaderno de Estudio</v>
      </c>
      <c r="D19" s="14" t="s">
        <v>147</v>
      </c>
      <c r="E19" s="14" t="s">
        <v>159</v>
      </c>
      <c r="F19" s="14" t="str">
        <f t="shared" si="1"/>
        <v>CN_11_13_CO_IMG10_small</v>
      </c>
      <c r="G19" s="14" t="str">
        <f>IF(F19&lt;&gt;"",IF($G$4="Recurso",IF(LEFT($G$5,1)="M",VLOOKUP($G$5,'[1]Definición técnica de imagenes'!$A$3:$G$17,5,FALSE),IF($G$5="F1",'[1]Definición técnica de imagenes'!$E$15,'[1]Definición técnica de imagenes'!$F$13)),'[1]Definición técnica de imagenes'!$E$16),"")</f>
        <v>526 x 370 px</v>
      </c>
      <c r="H19" s="14" t="str">
        <f t="shared" si="2"/>
        <v>CN_11_13_CO_IMG10_zoom</v>
      </c>
      <c r="I19" s="14" t="str">
        <f>IF(OR(B19&lt;&gt;"",J19&lt;&gt;""),IF($G$4="Recurso",IF(LEFT($G$5,1)="M",IF(VLOOKUP($G$5,'[1]Definición técnica de imagenes'!$A$3:$G$17,6,FALSE)=0,"",VLOOKUP($G$5,'[1]Definición técnica de imagenes'!$A$3:$G$17,6,FALSE)),IF($G$5="F1","","")),'[1]Definición técnica de imagenes'!$F$16),"")</f>
        <v>800 x 600 px</v>
      </c>
      <c r="J19" s="14"/>
      <c r="K19" s="71" t="s">
        <v>213</v>
      </c>
    </row>
    <row r="20" spans="1:11" s="12" customFormat="1" ht="202.5" customHeight="1" x14ac:dyDescent="0.25">
      <c r="A20" s="13" t="s">
        <v>149</v>
      </c>
      <c r="B20" s="13" t="s">
        <v>161</v>
      </c>
      <c r="C20" s="23" t="str">
        <f t="shared" si="0"/>
        <v>Cuaderno de Estudio</v>
      </c>
      <c r="D20" s="14" t="s">
        <v>147</v>
      </c>
      <c r="E20" s="14"/>
      <c r="F20" s="14" t="str">
        <f t="shared" si="1"/>
        <v>CN_11_13_CO_IMG11_small</v>
      </c>
      <c r="G20" s="14" t="str">
        <f>IF(F20&lt;&gt;"",IF($G$4="Recurso",IF(LEFT($G$5,1)="M",VLOOKUP($G$5,'[1]Definición técnica de imagenes'!$A$3:$G$17,5,FALSE),IF($G$5="F1",'[1]Definición técnica de imagenes'!$E$15,'[1]Definición técnica de imagenes'!$F$13)),'[1]Definición técnica de imagenes'!$E$16),"")</f>
        <v>526 x 370 px</v>
      </c>
      <c r="H20" s="14" t="str">
        <f t="shared" si="2"/>
        <v>CN_11_13_CO_IMG11_zoom</v>
      </c>
      <c r="I20" s="14" t="str">
        <f>IF(OR(B20&lt;&gt;"",J20&lt;&gt;""),IF($G$4="Recurso",IF(LEFT($G$5,1)="M",IF(VLOOKUP($G$5,'[1]Definición técnica de imagenes'!$A$3:$G$17,6,FALSE)=0,"",VLOOKUP($G$5,'[1]Definición técnica de imagenes'!$A$3:$G$17,6,FALSE)),IF($G$5="F1","","")),'[1]Definición técnica de imagenes'!$F$16),"")</f>
        <v>800 x 600 px</v>
      </c>
      <c r="J20" s="14"/>
      <c r="K20" s="71" t="s">
        <v>214</v>
      </c>
    </row>
    <row r="21" spans="1:11" s="12" customFormat="1" ht="300" customHeight="1" x14ac:dyDescent="0.25">
      <c r="A21" s="13" t="s">
        <v>150</v>
      </c>
      <c r="B21" s="13" t="s">
        <v>161</v>
      </c>
      <c r="C21" s="23" t="str">
        <f t="shared" si="0"/>
        <v>Cuaderno de Estudio</v>
      </c>
      <c r="D21" s="14" t="s">
        <v>147</v>
      </c>
      <c r="E21" s="14" t="s">
        <v>159</v>
      </c>
      <c r="F21" s="14" t="str">
        <f t="shared" si="1"/>
        <v>CN_11_13_CO_IMG12_small</v>
      </c>
      <c r="G21" s="14" t="str">
        <f>IF(F21&lt;&gt;"",IF($G$4="Recurso",IF(LEFT($G$5,1)="M",VLOOKUP($G$5,'[1]Definición técnica de imagenes'!$A$3:$G$17,5,FALSE),IF($G$5="F1",'[1]Definición técnica de imagenes'!$E$15,'[1]Definición técnica de imagenes'!$F$13)),'[1]Definición técnica de imagenes'!$E$16),"")</f>
        <v>526 x 370 px</v>
      </c>
      <c r="H21" s="14" t="str">
        <f t="shared" si="2"/>
        <v>CN_11_13_CO_IMG12_zoom</v>
      </c>
      <c r="I21" s="14" t="str">
        <f>IF(OR(B21&lt;&gt;"",J21&lt;&gt;""),IF($G$4="Recurso",IF(LEFT($G$5,1)="M",IF(VLOOKUP($G$5,'[1]Definición técnica de imagenes'!$A$3:$G$17,6,FALSE)=0,"",VLOOKUP($G$5,'[1]Definición técnica de imagenes'!$A$3:$G$17,6,FALSE)),IF($G$5="F1","","")),'[1]Definición técnica de imagenes'!$F$16),"")</f>
        <v>800 x 600 px</v>
      </c>
      <c r="J21" s="14"/>
      <c r="K21" s="71" t="s">
        <v>215</v>
      </c>
    </row>
    <row r="22" spans="1:11" s="12" customFormat="1" ht="210" customHeight="1" x14ac:dyDescent="0.25">
      <c r="A22" s="13" t="s">
        <v>151</v>
      </c>
      <c r="B22" s="13" t="s">
        <v>161</v>
      </c>
      <c r="C22" s="23" t="str">
        <f t="shared" si="0"/>
        <v>Cuaderno de Estudio</v>
      </c>
      <c r="D22" s="14" t="s">
        <v>147</v>
      </c>
      <c r="E22" s="14"/>
      <c r="F22" s="14" t="str">
        <f t="shared" si="1"/>
        <v>CN_11_13_CO_IMG13_small</v>
      </c>
      <c r="G22" s="14" t="str">
        <f>IF(F22&lt;&gt;"",IF($G$4="Recurso",IF(LEFT($G$5,1)="M",VLOOKUP($G$5,'[1]Definición técnica de imagenes'!$A$3:$G$17,5,FALSE),IF($G$5="F1",'[1]Definición técnica de imagenes'!$E$15,'[1]Definición técnica de imagenes'!$F$13)),'[1]Definición técnica de imagenes'!$E$16),"")</f>
        <v>526 x 370 px</v>
      </c>
      <c r="H22" s="14" t="str">
        <f t="shared" si="2"/>
        <v>CN_11_13_CO_IMG13_zoom</v>
      </c>
      <c r="I22" s="14" t="str">
        <f>IF(OR(B22&lt;&gt;"",J22&lt;&gt;""),IF($G$4="Recurso",IF(LEFT($G$5,1)="M",IF(VLOOKUP($G$5,'[1]Definición técnica de imagenes'!$A$3:$G$17,6,FALSE)=0,"",VLOOKUP($G$5,'[1]Definición técnica de imagenes'!$A$3:$G$17,6,FALSE)),IF($G$5="F1","","")),'[1]Definición técnica de imagenes'!$F$16),"")</f>
        <v>800 x 600 px</v>
      </c>
      <c r="J22" s="14"/>
      <c r="K22" s="71" t="s">
        <v>216</v>
      </c>
    </row>
    <row r="23" spans="1:11" s="12" customFormat="1" ht="300" customHeight="1" x14ac:dyDescent="0.25">
      <c r="A23" s="13" t="s">
        <v>152</v>
      </c>
      <c r="B23" s="13" t="s">
        <v>161</v>
      </c>
      <c r="C23" s="23" t="str">
        <f t="shared" si="0"/>
        <v>Cuaderno de Estudio</v>
      </c>
      <c r="D23" s="14" t="s">
        <v>147</v>
      </c>
      <c r="E23" s="14"/>
      <c r="F23" s="14" t="str">
        <f t="shared" si="1"/>
        <v>CN_11_13_CO_IMG14_small</v>
      </c>
      <c r="G23" s="14" t="str">
        <f>IF(F23&lt;&gt;"",IF($G$4="Recurso",IF(LEFT($G$5,1)="M",VLOOKUP($G$5,'[1]Definición técnica de imagenes'!$A$3:$G$17,5,FALSE),IF($G$5="F1",'[1]Definición técnica de imagenes'!$E$15,'[1]Definición técnica de imagenes'!$F$13)),'[1]Definición técnica de imagenes'!$E$16),"")</f>
        <v>526 x 370 px</v>
      </c>
      <c r="H23" s="14" t="str">
        <f t="shared" si="2"/>
        <v>CN_11_13_CO_IMG14_zoom</v>
      </c>
      <c r="I23" s="14" t="str">
        <f>IF(OR(B23&lt;&gt;"",J23&lt;&gt;""),IF($G$4="Recurso",IF(LEFT($G$5,1)="M",IF(VLOOKUP($G$5,'[1]Definición técnica de imagenes'!$A$3:$G$17,6,FALSE)=0,"",VLOOKUP($G$5,'[1]Definición técnica de imagenes'!$A$3:$G$17,6,FALSE)),IF($G$5="F1","","")),'[1]Definición técnica de imagenes'!$F$16),"")</f>
        <v>800 x 600 px</v>
      </c>
      <c r="J23" s="14"/>
      <c r="K23" s="71" t="s">
        <v>217</v>
      </c>
    </row>
    <row r="24" spans="1:11" s="12" customFormat="1" ht="409.5" customHeight="1" x14ac:dyDescent="0.25">
      <c r="A24" s="13" t="s">
        <v>153</v>
      </c>
      <c r="B24" s="13" t="s">
        <v>161</v>
      </c>
      <c r="C24" s="23" t="str">
        <f t="shared" si="0"/>
        <v>Cuaderno de Estudio</v>
      </c>
      <c r="D24" s="14" t="s">
        <v>147</v>
      </c>
      <c r="E24" s="14"/>
      <c r="F24" s="14" t="str">
        <f t="shared" si="1"/>
        <v>CN_11_13_CO_IMG15_small</v>
      </c>
      <c r="G24" s="14" t="str">
        <f>IF(F24&lt;&gt;"",IF($G$4="Recurso",IF(LEFT($G$5,1)="M",VLOOKUP($G$5,'[1]Definición técnica de imagenes'!$A$3:$G$17,5,FALSE),IF($G$5="F1",'[1]Definición técnica de imagenes'!$E$15,'[1]Definición técnica de imagenes'!$F$13)),'[1]Definición técnica de imagenes'!$E$16),"")</f>
        <v>526 x 370 px</v>
      </c>
      <c r="H24" s="14" t="str">
        <f t="shared" si="2"/>
        <v>CN_11_13_CO_IMG15_zoom</v>
      </c>
      <c r="I24" s="14" t="str">
        <f>IF(OR(B24&lt;&gt;"",J24&lt;&gt;""),IF($G$4="Recurso",IF(LEFT($G$5,1)="M",IF(VLOOKUP($G$5,'[1]Definición técnica de imagenes'!$A$3:$G$17,6,FALSE)=0,"",VLOOKUP($G$5,'[1]Definición técnica de imagenes'!$A$3:$G$17,6,FALSE)),IF($G$5="F1","","")),'[1]Definición técnica de imagenes'!$F$16),"")</f>
        <v>800 x 600 px</v>
      </c>
      <c r="J24" s="14"/>
      <c r="K24" s="71" t="s">
        <v>184</v>
      </c>
    </row>
    <row r="25" spans="1:11" s="12" customFormat="1" ht="200.1" customHeight="1" x14ac:dyDescent="0.25">
      <c r="A25" s="13" t="s">
        <v>154</v>
      </c>
      <c r="B25" s="13" t="s">
        <v>218</v>
      </c>
      <c r="C25" s="23" t="str">
        <f t="shared" si="0"/>
        <v>Cuaderno de Estudio</v>
      </c>
      <c r="D25" s="14" t="s">
        <v>160</v>
      </c>
      <c r="E25" s="14" t="s">
        <v>159</v>
      </c>
      <c r="F25" s="14" t="str">
        <f t="shared" si="1"/>
        <v>CN_11_13_CO_IMG16_small</v>
      </c>
      <c r="G25" s="14" t="str">
        <f>IF(F25&lt;&gt;"",IF($G$4="Recurso",IF(LEFT($G$5,1)="M",VLOOKUP($G$5,'[1]Definición técnica de imagenes'!$A$3:$G$17,5,FALSE),IF($G$5="F1",'[1]Definición técnica de imagenes'!$E$15,'[1]Definición técnica de imagenes'!$F$13)),'[1]Definición técnica de imagenes'!$E$16),"")</f>
        <v>526 x 370 px</v>
      </c>
      <c r="H25" s="14" t="str">
        <f t="shared" si="2"/>
        <v>CN_11_13_CO_IMG16_zoom</v>
      </c>
      <c r="I25" s="14" t="str">
        <f>IF(OR(B25&lt;&gt;"",J25&lt;&gt;""),IF($G$4="Recurso",IF(LEFT($G$5,1)="M",IF(VLOOKUP($G$5,'[1]Definición técnica de imagenes'!$A$3:$G$17,6,FALSE)=0,"",VLOOKUP($G$5,'[1]Definición técnica de imagenes'!$A$3:$G$17,6,FALSE)),IF($G$5="F1","","")),'[1]Definición técnica de imagenes'!$F$16),"")</f>
        <v>800 x 600 px</v>
      </c>
      <c r="J25" s="14"/>
      <c r="K25" s="19"/>
    </row>
    <row r="26" spans="1:11" s="12" customFormat="1" ht="214.5" customHeight="1" x14ac:dyDescent="0.25">
      <c r="A26" s="13" t="s">
        <v>155</v>
      </c>
      <c r="B26" s="13" t="s">
        <v>219</v>
      </c>
      <c r="C26" s="23" t="str">
        <f t="shared" si="0"/>
        <v>Cuaderno de Estudio</v>
      </c>
      <c r="D26" s="14" t="s">
        <v>160</v>
      </c>
      <c r="E26" s="14" t="s">
        <v>159</v>
      </c>
      <c r="F26" s="14" t="str">
        <f t="shared" si="1"/>
        <v>CN_11_13_CO_IMG17_small</v>
      </c>
      <c r="G26" s="14" t="str">
        <f>IF(F26&lt;&gt;"",IF($G$4="Recurso",IF(LEFT($G$5,1)="M",VLOOKUP($G$5,'[1]Definición técnica de imagenes'!$A$3:$G$17,5,FALSE),IF($G$5="F1",'[1]Definición técnica de imagenes'!$E$15,'[1]Definición técnica de imagenes'!$F$13)),'[1]Definición técnica de imagenes'!$E$16),"")</f>
        <v>526 x 370 px</v>
      </c>
      <c r="H26" s="14" t="str">
        <f t="shared" si="2"/>
        <v>CN_11_13_CO_IMG17_zoom</v>
      </c>
      <c r="I26" s="14" t="str">
        <f>IF(OR(B26&lt;&gt;"",J26&lt;&gt;""),IF($G$4="Recurso",IF(LEFT($G$5,1)="M",IF(VLOOKUP($G$5,'[1]Definición técnica de imagenes'!$A$3:$G$17,6,FALSE)=0,"",VLOOKUP($G$5,'[1]Definición técnica de imagenes'!$A$3:$G$17,6,FALSE)),IF($G$5="F1","","")),'[1]Definición técnica de imagenes'!$F$16),"")</f>
        <v>800 x 600 px</v>
      </c>
      <c r="J26" s="14"/>
      <c r="K26" s="71"/>
    </row>
    <row r="27" spans="1:11" s="12" customFormat="1" ht="150" customHeight="1" x14ac:dyDescent="0.25">
      <c r="A27" s="13" t="s">
        <v>156</v>
      </c>
      <c r="B27" s="13" t="s">
        <v>161</v>
      </c>
      <c r="C27" s="23" t="str">
        <f t="shared" si="0"/>
        <v>Cuaderno de Estudio</v>
      </c>
      <c r="D27" s="14" t="s">
        <v>147</v>
      </c>
      <c r="E27" s="14"/>
      <c r="F27" s="14" t="str">
        <f t="shared" si="1"/>
        <v>CN_11_13_CO_IMG18_small</v>
      </c>
      <c r="G27" s="14" t="str">
        <f>IF(F27&lt;&gt;"",IF($G$4="Recurso",IF(LEFT($G$5,1)="M",VLOOKUP($G$5,'[1]Definición técnica de imagenes'!$A$3:$G$17,5,FALSE),IF($G$5="F1",'[1]Definición técnica de imagenes'!$E$15,'[1]Definición técnica de imagenes'!$F$13)),'[1]Definición técnica de imagenes'!$E$16),"")</f>
        <v>526 x 370 px</v>
      </c>
      <c r="H27" s="14" t="str">
        <f t="shared" si="2"/>
        <v>CN_11_13_CO_IMG18_zoom</v>
      </c>
      <c r="I27" s="14" t="str">
        <f>IF(OR(B27&lt;&gt;"",J27&lt;&gt;""),IF($G$4="Recurso",IF(LEFT($G$5,1)="M",IF(VLOOKUP($G$5,'[1]Definición técnica de imagenes'!$A$3:$G$17,6,FALSE)=0,"",VLOOKUP($G$5,'[1]Definición técnica de imagenes'!$A$3:$G$17,6,FALSE)),IF($G$5="F1","","")),'[1]Definición técnica de imagenes'!$F$16),"")</f>
        <v>800 x 600 px</v>
      </c>
      <c r="J27" s="14"/>
      <c r="K27" s="71" t="s">
        <v>217</v>
      </c>
    </row>
    <row r="28" spans="1:11" s="12" customFormat="1" ht="374.25" customHeight="1" x14ac:dyDescent="0.25">
      <c r="A28" s="13" t="s">
        <v>157</v>
      </c>
      <c r="B28" s="13" t="s">
        <v>161</v>
      </c>
      <c r="C28" s="23" t="str">
        <f t="shared" si="0"/>
        <v>Cuaderno de Estudio</v>
      </c>
      <c r="D28" s="14" t="s">
        <v>147</v>
      </c>
      <c r="E28" s="14"/>
      <c r="F28" s="14" t="str">
        <f t="shared" si="1"/>
        <v>CN_11_13_CO_IMG19_small</v>
      </c>
      <c r="G28" s="14" t="str">
        <f>IF(F28&lt;&gt;"",IF($G$4="Recurso",IF(LEFT($G$5,1)="M",VLOOKUP($G$5,'[1]Definición técnica de imagenes'!$A$3:$G$17,5,FALSE),IF($G$5="F1",'[1]Definición técnica de imagenes'!$E$15,'[1]Definición técnica de imagenes'!$F$13)),'[1]Definición técnica de imagenes'!$E$16),"")</f>
        <v>526 x 370 px</v>
      </c>
      <c r="H28" s="14" t="str">
        <f t="shared" si="2"/>
        <v>CN_11_13_CO_IMG19_zoom</v>
      </c>
      <c r="I28" s="14" t="str">
        <f>IF(OR(B28&lt;&gt;"",J28&lt;&gt;""),IF($G$4="Recurso",IF(LEFT($G$5,1)="M",IF(VLOOKUP($G$5,'[1]Definición técnica de imagenes'!$A$3:$G$17,6,FALSE)=0,"",VLOOKUP($G$5,'[1]Definición técnica de imagenes'!$A$3:$G$17,6,FALSE)),IF($G$5="F1","","")),'[1]Definición técnica de imagenes'!$F$16),"")</f>
        <v>800 x 600 px</v>
      </c>
      <c r="J28" s="14"/>
      <c r="K28" s="71" t="s">
        <v>185</v>
      </c>
    </row>
    <row r="29" spans="1:11" s="12" customFormat="1" ht="233.25" customHeight="1" x14ac:dyDescent="0.25">
      <c r="A29" s="13" t="s">
        <v>158</v>
      </c>
      <c r="B29" s="13" t="s">
        <v>161</v>
      </c>
      <c r="C29" s="23" t="str">
        <f t="shared" si="0"/>
        <v>Cuaderno de Estudio</v>
      </c>
      <c r="D29" s="14" t="s">
        <v>147</v>
      </c>
      <c r="E29" s="14"/>
      <c r="F29" s="14" t="str">
        <f t="shared" si="1"/>
        <v>CN_11_13_CO_IMG20_small</v>
      </c>
      <c r="G29" s="14" t="str">
        <f>IF(F29&lt;&gt;"",IF($G$4="Recurso",IF(LEFT($G$5,1)="M",VLOOKUP($G$5,'[1]Definición técnica de imagenes'!$A$3:$G$17,5,FALSE),IF($G$5="F1",'[1]Definición técnica de imagenes'!$E$15,'[1]Definición técnica de imagenes'!$F$13)),'[1]Definición técnica de imagenes'!$E$16),"")</f>
        <v>526 x 370 px</v>
      </c>
      <c r="H29" s="14" t="str">
        <f t="shared" si="2"/>
        <v>CN_11_13_CO_IMG20_zoom</v>
      </c>
      <c r="I29" s="14" t="str">
        <f>IF(OR(B29&lt;&gt;"",J29&lt;&gt;""),IF($G$4="Recurso",IF(LEFT($G$5,1)="M",IF(VLOOKUP($G$5,'[1]Definición técnica de imagenes'!$A$3:$G$17,6,FALSE)=0,"",VLOOKUP($G$5,'[1]Definición técnica de imagenes'!$A$3:$G$17,6,FALSE)),IF($G$5="F1","","")),'[1]Definición técnica de imagenes'!$F$16),"")</f>
        <v>800 x 600 px</v>
      </c>
      <c r="J29" s="14"/>
      <c r="K29" s="71" t="s">
        <v>217</v>
      </c>
    </row>
    <row r="30" spans="1:11" s="12" customFormat="1" ht="276" customHeight="1" x14ac:dyDescent="0.25">
      <c r="A30" s="13" t="s">
        <v>162</v>
      </c>
      <c r="B30" s="13" t="s">
        <v>161</v>
      </c>
      <c r="C30" s="23" t="str">
        <f t="shared" si="0"/>
        <v>Cuaderno de Estudio</v>
      </c>
      <c r="D30" s="14" t="s">
        <v>147</v>
      </c>
      <c r="E30" s="14"/>
      <c r="F30" s="14" t="str">
        <f t="shared" si="1"/>
        <v>CN_11_13_CO_IMG21_small</v>
      </c>
      <c r="G30" s="14" t="str">
        <f>IF(F30&lt;&gt;"",IF($G$4="Recurso",IF(LEFT($G$5,1)="M",VLOOKUP($G$5,'[1]Definición técnica de imagenes'!$A$3:$G$17,5,FALSE),IF($G$5="F1",'[1]Definición técnica de imagenes'!$E$15,'[1]Definición técnica de imagenes'!$F$13)),'[1]Definición técnica de imagenes'!$E$16),"")</f>
        <v>526 x 370 px</v>
      </c>
      <c r="H30" s="14" t="str">
        <f t="shared" si="2"/>
        <v>CN_11_13_CO_IMG21_zoom</v>
      </c>
      <c r="I30" s="14" t="str">
        <f>IF(OR(B30&lt;&gt;"",J30&lt;&gt;""),IF($G$4="Recurso",IF(LEFT($G$5,1)="M",IF(VLOOKUP($G$5,'[1]Definición técnica de imagenes'!$A$3:$G$17,6,FALSE)=0,"",VLOOKUP($G$5,'[1]Definición técnica de imagenes'!$A$3:$G$17,6,FALSE)),IF($G$5="F1","","")),'[1]Definición técnica de imagenes'!$F$16),"")</f>
        <v>800 x 600 px</v>
      </c>
      <c r="J30"/>
      <c r="K30" s="71" t="s">
        <v>220</v>
      </c>
    </row>
    <row r="31" spans="1:11" s="12" customFormat="1" ht="200.1" customHeight="1" x14ac:dyDescent="0.25">
      <c r="A31" s="13" t="s">
        <v>163</v>
      </c>
      <c r="B31" s="13" t="s">
        <v>161</v>
      </c>
      <c r="C31" s="23" t="str">
        <f t="shared" si="0"/>
        <v>Cuaderno de Estudio</v>
      </c>
      <c r="D31" s="14" t="s">
        <v>147</v>
      </c>
      <c r="E31" s="14"/>
      <c r="F31" s="14" t="str">
        <f t="shared" si="1"/>
        <v>CN_11_13_CO_IMG22_small</v>
      </c>
      <c r="G31" s="14" t="str">
        <f>IF(F31&lt;&gt;"",IF($G$4="Recurso",IF(LEFT($G$5,1)="M",VLOOKUP($G$5,'[1]Definición técnica de imagenes'!$A$3:$G$17,5,FALSE),IF($G$5="F1",'[1]Definición técnica de imagenes'!$E$15,'[1]Definición técnica de imagenes'!$F$13)),'[1]Definición técnica de imagenes'!$E$16),"")</f>
        <v>526 x 370 px</v>
      </c>
      <c r="H31" s="14" t="str">
        <f t="shared" si="2"/>
        <v>CN_11_13_CO_IMG22_zoom</v>
      </c>
      <c r="I31" s="14" t="str">
        <f>IF(OR(B31&lt;&gt;"",J31&lt;&gt;""),IF($G$4="Recurso",IF(LEFT($G$5,1)="M",IF(VLOOKUP($G$5,'[1]Definición técnica de imagenes'!$A$3:$G$17,6,FALSE)=0,"",VLOOKUP($G$5,'[1]Definición técnica de imagenes'!$A$3:$G$17,6,FALSE)),IF($G$5="F1","","")),'[1]Definición técnica de imagenes'!$F$16),"")</f>
        <v>800 x 600 px</v>
      </c>
      <c r="J31" s="14"/>
      <c r="K31" s="71" t="s">
        <v>221</v>
      </c>
    </row>
    <row r="32" spans="1:11" s="12" customFormat="1" ht="300" customHeight="1" x14ac:dyDescent="0.25">
      <c r="A32" s="13" t="s">
        <v>164</v>
      </c>
      <c r="B32" s="13" t="s">
        <v>161</v>
      </c>
      <c r="C32" s="23" t="str">
        <f t="shared" si="0"/>
        <v>Cuaderno de Estudio</v>
      </c>
      <c r="D32" s="14" t="s">
        <v>147</v>
      </c>
      <c r="E32" s="14"/>
      <c r="F32" s="14" t="str">
        <f t="shared" si="1"/>
        <v>CN_11_13_CO_IMG23_small</v>
      </c>
      <c r="G32" s="14" t="str">
        <f>IF(F32&lt;&gt;"",IF($G$4="Recurso",IF(LEFT($G$5,1)="M",VLOOKUP($G$5,'[1]Definición técnica de imagenes'!$A$3:$G$17,5,FALSE),IF($G$5="F1",'[1]Definición técnica de imagenes'!$E$15,'[1]Definición técnica de imagenes'!$F$13)),'[1]Definición técnica de imagenes'!$E$16),"")</f>
        <v>526 x 370 px</v>
      </c>
      <c r="H32" s="14" t="str">
        <f t="shared" si="2"/>
        <v>CN_11_13_CO_IMG23_zoom</v>
      </c>
      <c r="I32" s="14" t="str">
        <f>IF(OR(B32&lt;&gt;"",J32&lt;&gt;""),IF($G$4="Recurso",IF(LEFT($G$5,1)="M",IF(VLOOKUP($G$5,'[1]Definición técnica de imagenes'!$A$3:$G$17,6,FALSE)=0,"",VLOOKUP($G$5,'[1]Definición técnica de imagenes'!$A$3:$G$17,6,FALSE)),IF($G$5="F1","","")),'[1]Definición técnica de imagenes'!$F$16),"")</f>
        <v>800 x 600 px</v>
      </c>
      <c r="J32" s="14"/>
      <c r="K32" s="71" t="s">
        <v>184</v>
      </c>
    </row>
    <row r="33" spans="1:11" s="12" customFormat="1" ht="200.1" customHeight="1" x14ac:dyDescent="0.25">
      <c r="A33" s="13" t="s">
        <v>165</v>
      </c>
      <c r="B33" s="13" t="s">
        <v>222</v>
      </c>
      <c r="C33" s="23" t="str">
        <f t="shared" si="0"/>
        <v>Cuaderno de Estudio</v>
      </c>
      <c r="D33" s="14" t="s">
        <v>160</v>
      </c>
      <c r="E33" s="14" t="s">
        <v>159</v>
      </c>
      <c r="F33" s="14" t="str">
        <f t="shared" si="1"/>
        <v>CN_11_13_CO_IMG24_small</v>
      </c>
      <c r="G33" s="14" t="str">
        <f>IF(F33&lt;&gt;"",IF($G$4="Recurso",IF(LEFT($G$5,1)="M",VLOOKUP($G$5,'[1]Definición técnica de imagenes'!$A$3:$G$17,5,FALSE),IF($G$5="F1",'[1]Definición técnica de imagenes'!$E$15,'[1]Definición técnica de imagenes'!$F$13)),'[1]Definición técnica de imagenes'!$E$16),"")</f>
        <v>526 x 370 px</v>
      </c>
      <c r="H33" s="14" t="str">
        <f t="shared" si="2"/>
        <v>CN_11_13_CO_IMG24_zoom</v>
      </c>
      <c r="I33" s="14" t="str">
        <f>IF(OR(B33&lt;&gt;"",J33&lt;&gt;""),IF($G$4="Recurso",IF(LEFT($G$5,1)="M",IF(VLOOKUP($G$5,'[1]Definición técnica de imagenes'!$A$3:$G$17,6,FALSE)=0,"",VLOOKUP($G$5,'[1]Definición técnica de imagenes'!$A$3:$G$17,6,FALSE)),IF($G$5="F1","","")),'[1]Definición técnica de imagenes'!$F$16),"")</f>
        <v>800 x 600 px</v>
      </c>
      <c r="J33" s="14"/>
      <c r="K33" s="71"/>
    </row>
    <row r="34" spans="1:11" s="12" customFormat="1" ht="200.1" customHeight="1" x14ac:dyDescent="0.25">
      <c r="A34" s="13" t="s">
        <v>166</v>
      </c>
      <c r="B34" s="13" t="s">
        <v>223</v>
      </c>
      <c r="C34" s="23" t="str">
        <f t="shared" si="0"/>
        <v>Cuaderno de Estudio</v>
      </c>
      <c r="D34" s="14" t="s">
        <v>160</v>
      </c>
      <c r="E34" s="14" t="s">
        <v>159</v>
      </c>
      <c r="F34" s="14" t="str">
        <f t="shared" si="1"/>
        <v>CN_11_13_CO_IMG25_small</v>
      </c>
      <c r="G34" s="14" t="str">
        <f>IF(F34&lt;&gt;"",IF($G$4="Recurso",IF(LEFT($G$5,1)="M",VLOOKUP($G$5,'[1]Definición técnica de imagenes'!$A$3:$G$17,5,FALSE),IF($G$5="F1",'[1]Definición técnica de imagenes'!$E$15,'[1]Definición técnica de imagenes'!$F$13)),'[1]Definición técnica de imagenes'!$E$16),"")</f>
        <v>526 x 370 px</v>
      </c>
      <c r="H34" s="14" t="str">
        <f t="shared" si="2"/>
        <v>CN_11_13_CO_IMG25_zoom</v>
      </c>
      <c r="I34" s="14" t="str">
        <f>IF(OR(B34&lt;&gt;"",J34&lt;&gt;""),IF($G$4="Recurso",IF(LEFT($G$5,1)="M",IF(VLOOKUP($G$5,'[1]Definición técnica de imagenes'!$A$3:$G$17,6,FALSE)=0,"",VLOOKUP($G$5,'[1]Definición técnica de imagenes'!$A$3:$G$17,6,FALSE)),IF($G$5="F1","","")),'[1]Definición técnica de imagenes'!$F$16),"")</f>
        <v>800 x 600 px</v>
      </c>
      <c r="J34" s="14"/>
      <c r="K34" s="71"/>
    </row>
    <row r="35" spans="1:11" s="12" customFormat="1" ht="200.1" customHeight="1" x14ac:dyDescent="0.25">
      <c r="A35" s="13" t="s">
        <v>167</v>
      </c>
      <c r="B35" s="13" t="s">
        <v>161</v>
      </c>
      <c r="C35" s="23" t="str">
        <f t="shared" si="0"/>
        <v>Cuaderno de Estudio</v>
      </c>
      <c r="D35" s="14" t="s">
        <v>147</v>
      </c>
      <c r="E35" s="14"/>
      <c r="F35" s="14" t="str">
        <f t="shared" si="1"/>
        <v>CN_11_13_CO_IMG26_small</v>
      </c>
      <c r="G35" s="14" t="str">
        <f>IF(F35&lt;&gt;"",IF($G$4="Recurso",IF(LEFT($G$5,1)="M",VLOOKUP($G$5,'[1]Definición técnica de imagenes'!$A$3:$G$17,5,FALSE),IF($G$5="F1",'[1]Definición técnica de imagenes'!$E$15,'[1]Definición técnica de imagenes'!$F$13)),'[1]Definición técnica de imagenes'!$E$16),"")</f>
        <v>526 x 370 px</v>
      </c>
      <c r="H35" s="14" t="str">
        <f t="shared" si="2"/>
        <v>CN_11_13_CO_IMG26_zoom</v>
      </c>
      <c r="I35" s="14" t="str">
        <f>IF(OR(B35&lt;&gt;"",J35&lt;&gt;""),IF($G$4="Recurso",IF(LEFT($G$5,1)="M",IF(VLOOKUP($G$5,'[1]Definición técnica de imagenes'!$A$3:$G$17,6,FALSE)=0,"",VLOOKUP($G$5,'[1]Definición técnica de imagenes'!$A$3:$G$17,6,FALSE)),IF($G$5="F1","","")),'[1]Definición técnica de imagenes'!$F$16),"")</f>
        <v>800 x 600 px</v>
      </c>
      <c r="J35" s="72"/>
      <c r="K35" s="71" t="s">
        <v>224</v>
      </c>
    </row>
    <row r="36" spans="1:11" s="12" customFormat="1" ht="200.1" customHeight="1" x14ac:dyDescent="0.25">
      <c r="A36" s="13" t="s">
        <v>168</v>
      </c>
      <c r="B36" s="13" t="s">
        <v>161</v>
      </c>
      <c r="C36" s="23" t="str">
        <f t="shared" si="0"/>
        <v>Cuaderno de Estudio</v>
      </c>
      <c r="D36" s="14" t="s">
        <v>147</v>
      </c>
      <c r="E36" s="14"/>
      <c r="F36" s="14" t="str">
        <f t="shared" si="1"/>
        <v>CN_11_13_CO_IMG27_small</v>
      </c>
      <c r="G36" s="14" t="str">
        <f>IF(F36&lt;&gt;"",IF($G$4="Recurso",IF(LEFT($G$5,1)="M",VLOOKUP($G$5,'[1]Definición técnica de imagenes'!$A$3:$G$17,5,FALSE),IF($G$5="F1",'[1]Definición técnica de imagenes'!$E$15,'[1]Definición técnica de imagenes'!$F$13)),'[1]Definición técnica de imagenes'!$E$16),"")</f>
        <v>526 x 370 px</v>
      </c>
      <c r="H36" s="14" t="str">
        <f t="shared" si="2"/>
        <v>CN_11_13_CO_IMG27_zoom</v>
      </c>
      <c r="I36" s="14" t="str">
        <f>IF(OR(B36&lt;&gt;"",J36&lt;&gt;""),IF($G$4="Recurso",IF(LEFT($G$5,1)="M",IF(VLOOKUP($G$5,'[1]Definición técnica de imagenes'!$A$3:$G$17,6,FALSE)=0,"",VLOOKUP($G$5,'[1]Definición técnica de imagenes'!$A$3:$G$17,6,FALSE)),IF($G$5="F1","","")),'[1]Definición técnica de imagenes'!$F$16),"")</f>
        <v>800 x 600 px</v>
      </c>
      <c r="J36"/>
      <c r="K36" s="71" t="s">
        <v>224</v>
      </c>
    </row>
    <row r="37" spans="1:11" s="12" customFormat="1" ht="200.1" customHeight="1" x14ac:dyDescent="0.25">
      <c r="A37" s="13" t="s">
        <v>169</v>
      </c>
      <c r="B37" s="13" t="s">
        <v>161</v>
      </c>
      <c r="C37" s="23" t="str">
        <f t="shared" si="0"/>
        <v>Cuaderno de Estudio</v>
      </c>
      <c r="D37" s="14" t="s">
        <v>147</v>
      </c>
      <c r="E37" s="14"/>
      <c r="F37" s="14" t="str">
        <f t="shared" si="1"/>
        <v>CN_11_13_CO_IMG28_small</v>
      </c>
      <c r="G37" s="14" t="str">
        <f>IF(F37&lt;&gt;"",IF($G$4="Recurso",IF(LEFT($G$5,1)="M",VLOOKUP($G$5,'[1]Definición técnica de imagenes'!$A$3:$G$17,5,FALSE),IF($G$5="F1",'[1]Definición técnica de imagenes'!$E$15,'[1]Definición técnica de imagenes'!$F$13)),'[1]Definición técnica de imagenes'!$E$16),"")</f>
        <v>526 x 370 px</v>
      </c>
      <c r="H37" s="14" t="str">
        <f t="shared" si="2"/>
        <v>CN_11_13_CO_IMG28_zoom</v>
      </c>
      <c r="I37" s="14" t="str">
        <f>IF(OR(B37&lt;&gt;"",J37&lt;&gt;""),IF($G$4="Recurso",IF(LEFT($G$5,1)="M",IF(VLOOKUP($G$5,'[1]Definición técnica de imagenes'!$A$3:$G$17,6,FALSE)=0,"",VLOOKUP($G$5,'[1]Definición técnica de imagenes'!$A$3:$G$17,6,FALSE)),IF($G$5="F1","","")),'[1]Definición técnica de imagenes'!$F$16),"")</f>
        <v>800 x 600 px</v>
      </c>
      <c r="J37" s="14"/>
      <c r="K37" s="71" t="s">
        <v>186</v>
      </c>
    </row>
    <row r="38" spans="1:11" s="12" customFormat="1" ht="176.25" customHeight="1" x14ac:dyDescent="0.25">
      <c r="A38" s="13" t="s">
        <v>170</v>
      </c>
      <c r="B38" s="13" t="s">
        <v>161</v>
      </c>
      <c r="C38" s="23" t="str">
        <f t="shared" si="0"/>
        <v>Cuaderno de Estudio</v>
      </c>
      <c r="D38" s="14" t="s">
        <v>147</v>
      </c>
      <c r="E38" s="14"/>
      <c r="F38" s="14" t="str">
        <f t="shared" si="1"/>
        <v>CN_11_13_CO_IMG29_small</v>
      </c>
      <c r="G38" s="14" t="str">
        <f>IF(F38&lt;&gt;"",IF($G$4="Recurso",IF(LEFT($G$5,1)="M",VLOOKUP($G$5,'[1]Definición técnica de imagenes'!$A$3:$G$17,5,FALSE),IF($G$5="F1",'[1]Definición técnica de imagenes'!$E$15,'[1]Definición técnica de imagenes'!$F$13)),'[1]Definición técnica de imagenes'!$E$16),"")</f>
        <v>526 x 370 px</v>
      </c>
      <c r="H38" s="14" t="str">
        <f t="shared" si="2"/>
        <v>CN_11_13_CO_IMG29_zoom</v>
      </c>
      <c r="I38" s="14" t="str">
        <f>IF(OR(B38&lt;&gt;"",J38&lt;&gt;""),IF($G$4="Recurso",IF(LEFT($G$5,1)="M",IF(VLOOKUP($G$5,'[1]Definición técnica de imagenes'!$A$3:$G$17,6,FALSE)=0,"",VLOOKUP($G$5,'[1]Definición técnica de imagenes'!$A$3:$G$17,6,FALSE)),IF($G$5="F1","","")),'[1]Definición técnica de imagenes'!$F$16),"")</f>
        <v>800 x 600 px</v>
      </c>
      <c r="J38" s="14"/>
      <c r="K38" s="71" t="s">
        <v>225</v>
      </c>
    </row>
    <row r="39" spans="1:11" s="12" customFormat="1" ht="200.1" customHeight="1" x14ac:dyDescent="0.25">
      <c r="A39" s="13" t="s">
        <v>171</v>
      </c>
      <c r="B39" s="13" t="s">
        <v>161</v>
      </c>
      <c r="C39" s="23" t="str">
        <f t="shared" si="0"/>
        <v>Cuaderno de Estudio</v>
      </c>
      <c r="D39" s="14" t="s">
        <v>147</v>
      </c>
      <c r="E39" s="14"/>
      <c r="F39" s="14" t="str">
        <f t="shared" si="1"/>
        <v>CN_11_13_CO_IMG30_small</v>
      </c>
      <c r="G39" s="14" t="str">
        <f>IF(F39&lt;&gt;"",IF($G$4="Recurso",IF(LEFT($G$5,1)="M",VLOOKUP($G$5,'[1]Definición técnica de imagenes'!$A$3:$G$17,5,FALSE),IF($G$5="F1",'[1]Definición técnica de imagenes'!$E$15,'[1]Definición técnica de imagenes'!$F$13)),'[1]Definición técnica de imagenes'!$E$16),"")</f>
        <v>526 x 370 px</v>
      </c>
      <c r="H39" s="14" t="str">
        <f t="shared" si="2"/>
        <v>CN_11_13_CO_IMG30_zoom</v>
      </c>
      <c r="I39" s="14" t="str">
        <f>IF(OR(B39&lt;&gt;"",J39&lt;&gt;""),IF($G$4="Recurso",IF(LEFT($G$5,1)="M",IF(VLOOKUP($G$5,'[1]Definición técnica de imagenes'!$A$3:$G$17,6,FALSE)=0,"",VLOOKUP($G$5,'[1]Definición técnica de imagenes'!$A$3:$G$17,6,FALSE)),IF($G$5="F1","","")),'[1]Definición técnica de imagenes'!$F$16),"")</f>
        <v>800 x 600 px</v>
      </c>
      <c r="J39" s="14"/>
      <c r="K39" s="71" t="s">
        <v>225</v>
      </c>
    </row>
    <row r="40" spans="1:11" s="12" customFormat="1" ht="297" customHeight="1" x14ac:dyDescent="0.25">
      <c r="A40" s="13" t="s">
        <v>178</v>
      </c>
      <c r="B40" s="13" t="s">
        <v>161</v>
      </c>
      <c r="C40" s="23" t="str">
        <f t="shared" si="0"/>
        <v>Cuaderno de Estudio</v>
      </c>
      <c r="D40" s="14" t="s">
        <v>147</v>
      </c>
      <c r="E40" s="14"/>
      <c r="F40" s="14" t="str">
        <f t="shared" si="1"/>
        <v>CN_11_13_CO_IMG31_small</v>
      </c>
      <c r="G40" s="14" t="str">
        <f>IF(F40&lt;&gt;"",IF($G$4="Recurso",IF(LEFT($G$5,1)="M",VLOOKUP($G$5,'[1]Definición técnica de imagenes'!$A$3:$G$17,5,FALSE),IF($G$5="F1",'[1]Definición técnica de imagenes'!$E$15,'[1]Definición técnica de imagenes'!$F$13)),'[1]Definición técnica de imagenes'!$E$16),"")</f>
        <v>526 x 370 px</v>
      </c>
      <c r="H40" s="14" t="str">
        <f t="shared" si="2"/>
        <v>CN_11_13_CO_IMG31_zoom</v>
      </c>
      <c r="I40" s="14" t="str">
        <f>IF(OR(B40&lt;&gt;"",J40&lt;&gt;""),IF($G$4="Recurso",IF(LEFT($G$5,1)="M",IF(VLOOKUP($G$5,'[1]Definición técnica de imagenes'!$A$3:$G$17,6,FALSE)=0,"",VLOOKUP($G$5,'[1]Definición técnica de imagenes'!$A$3:$G$17,6,FALSE)),IF($G$5="F1","","")),'[1]Definición técnica de imagenes'!$F$16),"")</f>
        <v>800 x 600 px</v>
      </c>
      <c r="J40" s="14"/>
      <c r="K40" s="71" t="s">
        <v>184</v>
      </c>
    </row>
    <row r="41" spans="1:11" s="12" customFormat="1" ht="200.1" customHeight="1" x14ac:dyDescent="0.25">
      <c r="A41" s="13" t="s">
        <v>179</v>
      </c>
      <c r="B41" s="13" t="s">
        <v>226</v>
      </c>
      <c r="C41" s="23" t="str">
        <f t="shared" si="0"/>
        <v>Cuaderno de Estudio</v>
      </c>
      <c r="D41" s="14" t="s">
        <v>160</v>
      </c>
      <c r="E41" s="14" t="s">
        <v>159</v>
      </c>
      <c r="F41" s="14" t="str">
        <f t="shared" si="1"/>
        <v>CN_11_13_CO_IMG32_small</v>
      </c>
      <c r="G41" s="14" t="str">
        <f>IF(F41&lt;&gt;"",IF($G$4="Recurso",IF(LEFT($G$5,1)="M",VLOOKUP($G$5,'[1]Definición técnica de imagenes'!$A$3:$G$17,5,FALSE),IF($G$5="F1",'[1]Definición técnica de imagenes'!$E$15,'[1]Definición técnica de imagenes'!$F$13)),'[1]Definición técnica de imagenes'!$E$16),"")</f>
        <v>526 x 370 px</v>
      </c>
      <c r="H41" s="14" t="str">
        <f t="shared" si="2"/>
        <v>CN_11_13_CO_IMG32_zoom</v>
      </c>
      <c r="I41" s="14" t="str">
        <f>IF(OR(B41&lt;&gt;"",J41&lt;&gt;""),IF($G$4="Recurso",IF(LEFT($G$5,1)="M",IF(VLOOKUP($G$5,'[1]Definición técnica de imagenes'!$A$3:$G$17,6,FALSE)=0,"",VLOOKUP($G$5,'[1]Definición técnica de imagenes'!$A$3:$G$17,6,FALSE)),IF($G$5="F1","","")),'[1]Definición técnica de imagenes'!$F$16),"")</f>
        <v>800 x 600 px</v>
      </c>
      <c r="J41" s="14"/>
      <c r="K41" s="67"/>
    </row>
    <row r="42" spans="1:11" s="12" customFormat="1" ht="260.25" customHeight="1" x14ac:dyDescent="0.25">
      <c r="A42" s="13" t="s">
        <v>180</v>
      </c>
      <c r="B42" s="13" t="s">
        <v>227</v>
      </c>
      <c r="C42" s="23" t="str">
        <f t="shared" si="0"/>
        <v>Cuaderno de Estudio</v>
      </c>
      <c r="D42" s="14" t="s">
        <v>160</v>
      </c>
      <c r="E42" s="14" t="s">
        <v>159</v>
      </c>
      <c r="F42" s="14" t="str">
        <f t="shared" si="1"/>
        <v>CN_11_13_CO_IMG33_small</v>
      </c>
      <c r="G42" s="14" t="str">
        <f>IF(F42&lt;&gt;"",IF($G$4="Recurso",IF(LEFT($G$5,1)="M",VLOOKUP($G$5,'[1]Definición técnica de imagenes'!$A$3:$G$17,5,FALSE),IF($G$5="F1",'[1]Definición técnica de imagenes'!$E$15,'[1]Definición técnica de imagenes'!$F$13)),'[1]Definición técnica de imagenes'!$E$16),"")</f>
        <v>526 x 370 px</v>
      </c>
      <c r="H42" s="14" t="str">
        <f t="shared" si="2"/>
        <v>CN_11_13_CO_IMG33_zoom</v>
      </c>
      <c r="I42" s="14" t="str">
        <f>IF(OR(B42&lt;&gt;"",J42&lt;&gt;""),IF($G$4="Recurso",IF(LEFT($G$5,1)="M",IF(VLOOKUP($G$5,'[1]Definición técnica de imagenes'!$A$3:$G$17,6,FALSE)=0,"",VLOOKUP($G$5,'[1]Definición técnica de imagenes'!$A$3:$G$17,6,FALSE)),IF($G$5="F1","","")),'[1]Definición técnica de imagenes'!$F$16),"")</f>
        <v>800 x 600 px</v>
      </c>
      <c r="J42" s="14"/>
      <c r="K42" s="71"/>
    </row>
    <row r="43" spans="1:11" s="12" customFormat="1" ht="200.1" customHeight="1" x14ac:dyDescent="0.25">
      <c r="A43" s="13" t="s">
        <v>183</v>
      </c>
      <c r="B43" s="13" t="s">
        <v>161</v>
      </c>
      <c r="C43" s="23" t="str">
        <f t="shared" si="0"/>
        <v>Cuaderno de Estudio</v>
      </c>
      <c r="D43" s="14" t="s">
        <v>147</v>
      </c>
      <c r="E43" s="72"/>
      <c r="F43" s="14" t="str">
        <f t="shared" si="1"/>
        <v>CN_11_13_CO_IMG34_small</v>
      </c>
      <c r="G43" s="14" t="str">
        <f>IF(F43&lt;&gt;"",IF($G$4="Recurso",IF(LEFT($G$5,1)="M",VLOOKUP($G$5,'[1]Definición técnica de imagenes'!$A$3:$G$17,5,FALSE),IF($G$5="F1",'[1]Definición técnica de imagenes'!$E$15,'[1]Definición técnica de imagenes'!$F$13)),'[1]Definición técnica de imagenes'!$E$16),"")</f>
        <v>526 x 370 px</v>
      </c>
      <c r="H43" s="14" t="str">
        <f t="shared" si="2"/>
        <v>CN_11_13_CO_IMG34_zoom</v>
      </c>
      <c r="I43" s="14" t="str">
        <f>IF(OR(B43&lt;&gt;"",J43&lt;&gt;""),IF($G$4="Recurso",IF(LEFT($G$5,1)="M",IF(VLOOKUP($G$5,'[1]Definición técnica de imagenes'!$A$3:$G$17,6,FALSE)=0,"",VLOOKUP($G$5,'[1]Definición técnica de imagenes'!$A$3:$G$17,6,FALSE)),IF($G$5="F1","","")),'[1]Definición técnica de imagenes'!$F$16),"")</f>
        <v>800 x 600 px</v>
      </c>
      <c r="J43" s="72"/>
      <c r="K43" s="71" t="s">
        <v>224</v>
      </c>
    </row>
    <row r="44" spans="1:11" s="12" customFormat="1" ht="200.1" customHeight="1" x14ac:dyDescent="0.25">
      <c r="A44" s="13" t="s">
        <v>189</v>
      </c>
      <c r="B44" s="13" t="s">
        <v>161</v>
      </c>
      <c r="C44" s="23" t="str">
        <f t="shared" ref="C44" si="3">IF(OR(B44&lt;&gt;"",J44&lt;&gt;""),IF($G$4="Recurso",CONCATENATE($G$4," ",$G$5),$G$4),"")</f>
        <v>Cuaderno de Estudio</v>
      </c>
      <c r="D44" s="14" t="s">
        <v>147</v>
      </c>
      <c r="E44" s="72"/>
      <c r="F44" s="14" t="str">
        <f t="shared" ref="F44" si="4">IF(OR(B44&lt;&gt;"",J44&lt;&gt;""),CONCATENATE($C$7,"_",$A44,IF($G$4="Cuaderno de Estudio","_small",CONCATENATE(IF(I44="","","n"),IF(LEFT($G$5,1)="F",".jpg",".png")))),"")</f>
        <v>CN_11_13_CO_IMG35_small</v>
      </c>
      <c r="G44" s="14" t="str">
        <f>IF(F44&lt;&gt;"",IF($G$4="Recurso",IF(LEFT($G$5,1)="M",VLOOKUP($G$5,'[1]Definición técnica de imagenes'!$A$3:$G$17,5,FALSE),IF($G$5="F1",'[1]Definición técnica de imagenes'!$E$15,'[1]Definición técnica de imagenes'!$F$13)),'[1]Definición técnica de imagenes'!$E$16),"")</f>
        <v>526 x 370 px</v>
      </c>
      <c r="H44" s="14" t="str">
        <f t="shared" ref="H44" si="5">IF(AND(I44&lt;&gt;"",I44&lt;&gt;0),IF(OR(B44&lt;&gt;"",J44&lt;&gt;""),CONCATENATE($C$7,"_",$A44,IF($G$4="Cuaderno de Estudio","_zoom",CONCATENATE("a",IF(LEFT($G$5,1)="F",".jpg",".png")))),""),"")</f>
        <v>CN_11_13_CO_IMG35_zoom</v>
      </c>
      <c r="I44" s="14" t="str">
        <f>IF(OR(B44&lt;&gt;"",J44&lt;&gt;""),IF($G$4="Recurso",IF(LEFT($G$5,1)="M",IF(VLOOKUP($G$5,'[1]Definición técnica de imagenes'!$A$3:$G$17,6,FALSE)=0,"",VLOOKUP($G$5,'[1]Definición técnica de imagenes'!$A$3:$G$17,6,FALSE)),IF($G$5="F1","","")),'[1]Definición técnica de imagenes'!$F$16),"")</f>
        <v>800 x 600 px</v>
      </c>
      <c r="J44"/>
      <c r="K44" s="71" t="s">
        <v>228</v>
      </c>
    </row>
    <row r="45" spans="1:11" s="12" customFormat="1" ht="200.1" customHeight="1" x14ac:dyDescent="0.25">
      <c r="A45" s="13" t="s">
        <v>190</v>
      </c>
      <c r="B45" s="13" t="s">
        <v>161</v>
      </c>
      <c r="C45" s="23" t="str">
        <f t="shared" ref="C45" si="6">IF(OR(B45&lt;&gt;"",J45&lt;&gt;""),IF($G$4="Recurso",CONCATENATE($G$4," ",$G$5),$G$4),"")</f>
        <v>Cuaderno de Estudio</v>
      </c>
      <c r="D45" s="14" t="s">
        <v>147</v>
      </c>
      <c r="E45" s="72"/>
      <c r="F45" s="14" t="str">
        <f t="shared" ref="F45" si="7">IF(OR(B45&lt;&gt;"",J45&lt;&gt;""),CONCATENATE($C$7,"_",$A45,IF($G$4="Cuaderno de Estudio","_small",CONCATENATE(IF(I45="","","n"),IF(LEFT($G$5,1)="F",".jpg",".png")))),"")</f>
        <v>CN_11_13_CO_IMG36_small</v>
      </c>
      <c r="G45" s="14" t="str">
        <f>IF(F45&lt;&gt;"",IF($G$4="Recurso",IF(LEFT($G$5,1)="M",VLOOKUP($G$5,'[1]Definición técnica de imagenes'!$A$3:$G$17,5,FALSE),IF($G$5="F1",'[1]Definición técnica de imagenes'!$E$15,'[1]Definición técnica de imagenes'!$F$13)),'[1]Definición técnica de imagenes'!$E$16),"")</f>
        <v>526 x 370 px</v>
      </c>
      <c r="H45" s="14" t="str">
        <f t="shared" ref="H45" si="8">IF(AND(I45&lt;&gt;"",I45&lt;&gt;0),IF(OR(B45&lt;&gt;"",J45&lt;&gt;""),CONCATENATE($C$7,"_",$A45,IF($G$4="Cuaderno de Estudio","_zoom",CONCATENATE("a",IF(LEFT($G$5,1)="F",".jpg",".png")))),""),"")</f>
        <v>CN_11_13_CO_IMG36_zoom</v>
      </c>
      <c r="I45" s="14" t="str">
        <f>IF(OR(B45&lt;&gt;"",J45&lt;&gt;""),IF($G$4="Recurso",IF(LEFT($G$5,1)="M",IF(VLOOKUP($G$5,'[1]Definición técnica de imagenes'!$A$3:$G$17,6,FALSE)=0,"",VLOOKUP($G$5,'[1]Definición técnica de imagenes'!$A$3:$G$17,6,FALSE)),IF($G$5="F1","","")),'[1]Definición técnica de imagenes'!$F$16),"")</f>
        <v>800 x 600 px</v>
      </c>
      <c r="J45" s="72"/>
      <c r="K45" s="71" t="s">
        <v>229</v>
      </c>
    </row>
    <row r="46" spans="1:11" s="12" customFormat="1" ht="200.1" customHeight="1" x14ac:dyDescent="0.25">
      <c r="A46" s="13" t="s">
        <v>191</v>
      </c>
      <c r="B46" s="13" t="s">
        <v>161</v>
      </c>
      <c r="C46" s="23" t="str">
        <f t="shared" ref="C46" si="9">IF(OR(B46&lt;&gt;"",J46&lt;&gt;""),IF($G$4="Recurso",CONCATENATE($G$4," ",$G$5),$G$4),"")</f>
        <v>Cuaderno de Estudio</v>
      </c>
      <c r="D46" s="14" t="s">
        <v>147</v>
      </c>
      <c r="E46" s="72"/>
      <c r="F46" s="14" t="str">
        <f t="shared" ref="F46" si="10">IF(OR(B46&lt;&gt;"",J46&lt;&gt;""),CONCATENATE($C$7,"_",$A46,IF($G$4="Cuaderno de Estudio","_small",CONCATENATE(IF(I46="","","n"),IF(LEFT($G$5,1)="F",".jpg",".png")))),"")</f>
        <v>CN_11_13_CO_IMG37_small</v>
      </c>
      <c r="G46" s="14" t="str">
        <f>IF(F46&lt;&gt;"",IF($G$4="Recurso",IF(LEFT($G$5,1)="M",VLOOKUP($G$5,'[1]Definición técnica de imagenes'!$A$3:$G$17,5,FALSE),IF($G$5="F1",'[1]Definición técnica de imagenes'!$E$15,'[1]Definición técnica de imagenes'!$F$13)),'[1]Definición técnica de imagenes'!$E$16),"")</f>
        <v>526 x 370 px</v>
      </c>
      <c r="H46" s="14" t="str">
        <f t="shared" ref="H46" si="11">IF(AND(I46&lt;&gt;"",I46&lt;&gt;0),IF(OR(B46&lt;&gt;"",J46&lt;&gt;""),CONCATENATE($C$7,"_",$A46,IF($G$4="Cuaderno de Estudio","_zoom",CONCATENATE("a",IF(LEFT($G$5,1)="F",".jpg",".png")))),""),"")</f>
        <v>CN_11_13_CO_IMG37_zoom</v>
      </c>
      <c r="I46" s="14" t="str">
        <f>IF(OR(B46&lt;&gt;"",J46&lt;&gt;""),IF($G$4="Recurso",IF(LEFT($G$5,1)="M",IF(VLOOKUP($G$5,'[1]Definición técnica de imagenes'!$A$3:$G$17,6,FALSE)=0,"",VLOOKUP($G$5,'[1]Definición técnica de imagenes'!$A$3:$G$17,6,FALSE)),IF($G$5="F1","","")),'[1]Definición técnica de imagenes'!$F$16),"")</f>
        <v>800 x 600 px</v>
      </c>
      <c r="J46" s="72"/>
      <c r="K46" s="71" t="s">
        <v>187</v>
      </c>
    </row>
    <row r="47" spans="1:11" s="12" customFormat="1" ht="200.1" customHeight="1" x14ac:dyDescent="0.25">
      <c r="A47" s="13" t="s">
        <v>192</v>
      </c>
      <c r="B47" s="13" t="s">
        <v>161</v>
      </c>
      <c r="C47" s="23" t="str">
        <f t="shared" ref="C47" si="12">IF(OR(B47&lt;&gt;"",J47&lt;&gt;""),IF($G$4="Recurso",CONCATENATE($G$4," ",$G$5),$G$4),"")</f>
        <v>Cuaderno de Estudio</v>
      </c>
      <c r="D47" s="14" t="s">
        <v>147</v>
      </c>
      <c r="E47" s="72"/>
      <c r="F47" s="14" t="str">
        <f t="shared" ref="F47" si="13">IF(OR(B47&lt;&gt;"",J47&lt;&gt;""),CONCATENATE($C$7,"_",$A47,IF($G$4="Cuaderno de Estudio","_small",CONCATENATE(IF(I47="","","n"),IF(LEFT($G$5,1)="F",".jpg",".png")))),"")</f>
        <v>CN_11_13_CO_IMG38_small</v>
      </c>
      <c r="G47" s="14" t="str">
        <f>IF(F47&lt;&gt;"",IF($G$4="Recurso",IF(LEFT($G$5,1)="M",VLOOKUP($G$5,'[1]Definición técnica de imagenes'!$A$3:$G$17,5,FALSE),IF($G$5="F1",'[1]Definición técnica de imagenes'!$E$15,'[1]Definición técnica de imagenes'!$F$13)),'[1]Definición técnica de imagenes'!$E$16),"")</f>
        <v>526 x 370 px</v>
      </c>
      <c r="H47" s="14" t="str">
        <f t="shared" ref="H47" si="14">IF(AND(I47&lt;&gt;"",I47&lt;&gt;0),IF(OR(B47&lt;&gt;"",J47&lt;&gt;""),CONCATENATE($C$7,"_",$A47,IF($G$4="Cuaderno de Estudio","_zoom",CONCATENATE("a",IF(LEFT($G$5,1)="F",".jpg",".png")))),""),"")</f>
        <v>CN_11_13_CO_IMG38_zoom</v>
      </c>
      <c r="I47" s="14" t="str">
        <f>IF(OR(B47&lt;&gt;"",J47&lt;&gt;""),IF($G$4="Recurso",IF(LEFT($G$5,1)="M",IF(VLOOKUP($G$5,'[1]Definición técnica de imagenes'!$A$3:$G$17,6,FALSE)=0,"",VLOOKUP($G$5,'[1]Definición técnica de imagenes'!$A$3:$G$17,6,FALSE)),IF($G$5="F1","","")),'[1]Definición técnica de imagenes'!$F$16),"")</f>
        <v>800 x 600 px</v>
      </c>
      <c r="J47" s="72"/>
      <c r="K47" s="71" t="s">
        <v>229</v>
      </c>
    </row>
    <row r="48" spans="1:11" s="12" customFormat="1" ht="219.75" customHeight="1" x14ac:dyDescent="0.25">
      <c r="A48" s="13" t="s">
        <v>193</v>
      </c>
      <c r="B48" s="13" t="s">
        <v>161</v>
      </c>
      <c r="C48" s="23" t="str">
        <f t="shared" ref="C48" si="15">IF(OR(B48&lt;&gt;"",J48&lt;&gt;""),IF($G$4="Recurso",CONCATENATE($G$4," ",$G$5),$G$4),"")</f>
        <v>Cuaderno de Estudio</v>
      </c>
      <c r="D48" s="14" t="s">
        <v>147</v>
      </c>
      <c r="E48" s="72"/>
      <c r="F48" s="14" t="str">
        <f t="shared" ref="F48" si="16">IF(OR(B48&lt;&gt;"",J48&lt;&gt;""),CONCATENATE($C$7,"_",$A48,IF($G$4="Cuaderno de Estudio","_small",CONCATENATE(IF(I48="","","n"),IF(LEFT($G$5,1)="F",".jpg",".png")))),"")</f>
        <v>CN_11_13_CO_IMG39_small</v>
      </c>
      <c r="G48" s="14" t="str">
        <f>IF(F48&lt;&gt;"",IF($G$4="Recurso",IF(LEFT($G$5,1)="M",VLOOKUP($G$5,'[1]Definición técnica de imagenes'!$A$3:$G$17,5,FALSE),IF($G$5="F1",'[1]Definición técnica de imagenes'!$E$15,'[1]Definición técnica de imagenes'!$F$13)),'[1]Definición técnica de imagenes'!$E$16),"")</f>
        <v>526 x 370 px</v>
      </c>
      <c r="H48" s="14" t="str">
        <f t="shared" ref="H48" si="17">IF(AND(I48&lt;&gt;"",I48&lt;&gt;0),IF(OR(B48&lt;&gt;"",J48&lt;&gt;""),CONCATENATE($C$7,"_",$A48,IF($G$4="Cuaderno de Estudio","_zoom",CONCATENATE("a",IF(LEFT($G$5,1)="F",".jpg",".png")))),""),"")</f>
        <v>CN_11_13_CO_IMG39_zoom</v>
      </c>
      <c r="I48" s="14" t="str">
        <f>IF(OR(B48&lt;&gt;"",J48&lt;&gt;""),IF($G$4="Recurso",IF(LEFT($G$5,1)="M",IF(VLOOKUP($G$5,'[1]Definición técnica de imagenes'!$A$3:$G$17,6,FALSE)=0,"",VLOOKUP($G$5,'[1]Definición técnica de imagenes'!$A$3:$G$17,6,FALSE)),IF($G$5="F1","","")),'[1]Definición técnica de imagenes'!$F$16),"")</f>
        <v>800 x 600 px</v>
      </c>
      <c r="J48" s="72"/>
      <c r="K48" s="71" t="s">
        <v>184</v>
      </c>
    </row>
    <row r="49" spans="1:11" s="12" customFormat="1" ht="298.5" customHeight="1" x14ac:dyDescent="0.25">
      <c r="A49" s="13" t="s">
        <v>194</v>
      </c>
      <c r="B49" s="13" t="s">
        <v>232</v>
      </c>
      <c r="C49" s="23" t="str">
        <f t="shared" ref="C49:C50" si="18">IF(OR(B49&lt;&gt;"",J49&lt;&gt;""),IF($G$4="Recurso",CONCATENATE($G$4," ",$G$5),$G$4),"")</f>
        <v>Cuaderno de Estudio</v>
      </c>
      <c r="D49" s="14" t="s">
        <v>147</v>
      </c>
      <c r="E49" s="14" t="s">
        <v>159</v>
      </c>
      <c r="F49" s="14" t="str">
        <f t="shared" ref="F49:F50" si="19">IF(OR(B49&lt;&gt;"",J49&lt;&gt;""),CONCATENATE($C$7,"_",$A49,IF($G$4="Cuaderno de Estudio","_small",CONCATENATE(IF(I49="","","n"),IF(LEFT($G$5,1)="F",".jpg",".png")))),"")</f>
        <v>CN_11_13_CO_IMG40_small</v>
      </c>
      <c r="G49" s="14" t="str">
        <f>IF(F49&lt;&gt;"",IF($G$4="Recurso",IF(LEFT($G$5,1)="M",VLOOKUP($G$5,'[1]Definición técnica de imagenes'!$A$3:$G$17,5,FALSE),IF($G$5="F1",'[1]Definición técnica de imagenes'!$E$15,'[1]Definición técnica de imagenes'!$F$13)),'[1]Definición técnica de imagenes'!$E$16),"")</f>
        <v>526 x 370 px</v>
      </c>
      <c r="H49" s="14" t="str">
        <f t="shared" ref="H49:H50" si="20">IF(AND(I49&lt;&gt;"",I49&lt;&gt;0),IF(OR(B49&lt;&gt;"",J49&lt;&gt;""),CONCATENATE($C$7,"_",$A49,IF($G$4="Cuaderno de Estudio","_zoom",CONCATENATE("a",IF(LEFT($G$5,1)="F",".jpg",".png")))),""),"")</f>
        <v>CN_11_13_CO_IMG40_zoom</v>
      </c>
      <c r="I49" s="14" t="str">
        <f>IF(OR(B49&lt;&gt;"",J49&lt;&gt;""),IF($G$4="Recurso",IF(LEFT($G$5,1)="M",IF(VLOOKUP($G$5,'[1]Definición técnica de imagenes'!$A$3:$G$17,6,FALSE)=0,"",VLOOKUP($G$5,'[1]Definición técnica de imagenes'!$A$3:$G$17,6,FALSE)),IF($G$5="F1","","")),'[1]Definición técnica de imagenes'!$F$16),"")</f>
        <v>800 x 600 px</v>
      </c>
      <c r="J49" s="72" t="s">
        <v>231</v>
      </c>
      <c r="K49" s="71" t="s">
        <v>196</v>
      </c>
    </row>
    <row r="50" spans="1:11" s="12" customFormat="1" ht="200.1" customHeight="1" x14ac:dyDescent="0.25">
      <c r="A50" s="13" t="s">
        <v>195</v>
      </c>
      <c r="B50" s="13" t="s">
        <v>233</v>
      </c>
      <c r="C50" s="23" t="str">
        <f t="shared" si="18"/>
        <v>Cuaderno de Estudio</v>
      </c>
      <c r="D50" s="14" t="s">
        <v>147</v>
      </c>
      <c r="E50" s="73" t="s">
        <v>159</v>
      </c>
      <c r="F50" s="14" t="str">
        <f t="shared" si="19"/>
        <v>CN_11_13_CO_IMG41_small</v>
      </c>
      <c r="G50" s="14" t="str">
        <f>IF(F50&lt;&gt;"",IF($G$4="Recurso",IF(LEFT($G$5,1)="M",VLOOKUP($G$5,'[1]Definición técnica de imagenes'!$A$3:$G$17,5,FALSE),IF($G$5="F1",'[1]Definición técnica de imagenes'!$E$15,'[1]Definición técnica de imagenes'!$F$13)),'[1]Definición técnica de imagenes'!$E$16),"")</f>
        <v>526 x 370 px</v>
      </c>
      <c r="H50" s="14" t="str">
        <f t="shared" si="20"/>
        <v>CN_11_13_CO_IMG41_zoom</v>
      </c>
      <c r="I50" s="14" t="str">
        <f>IF(OR(B50&lt;&gt;"",J50&lt;&gt;""),IF($G$4="Recurso",IF(LEFT($G$5,1)="M",IF(VLOOKUP($G$5,'[1]Definición técnica de imagenes'!$A$3:$G$17,6,FALSE)=0,"",VLOOKUP($G$5,'[1]Definición técnica de imagenes'!$A$3:$G$17,6,FALSE)),IF($G$5="F1","","")),'[1]Definición técnica de imagenes'!$F$16),"")</f>
        <v>800 x 600 px</v>
      </c>
      <c r="J50" s="72"/>
      <c r="K50" s="71" t="s">
        <v>234</v>
      </c>
    </row>
    <row r="51" spans="1:11" s="12" customFormat="1" ht="200.1" customHeight="1" x14ac:dyDescent="0.25">
      <c r="A51" s="13" t="s">
        <v>197</v>
      </c>
      <c r="B51" s="13" t="s">
        <v>235</v>
      </c>
      <c r="C51" s="23" t="str">
        <f t="shared" ref="C51" si="21">IF(OR(B51&lt;&gt;"",J51&lt;&gt;""),IF($G$4="Recurso",CONCATENATE($G$4," ",$G$5),$G$4),"")</f>
        <v>Cuaderno de Estudio</v>
      </c>
      <c r="D51" s="14" t="s">
        <v>160</v>
      </c>
      <c r="E51" s="73" t="s">
        <v>159</v>
      </c>
      <c r="F51" s="14" t="str">
        <f t="shared" ref="F51" si="22">IF(OR(B51&lt;&gt;"",J51&lt;&gt;""),CONCATENATE($C$7,"_",$A51,IF($G$4="Cuaderno de Estudio","_small",CONCATENATE(IF(I51="","","n"),IF(LEFT($G$5,1)="F",".jpg",".png")))),"")</f>
        <v>CN_11_13_CO_IMG42_small</v>
      </c>
      <c r="G51" s="14" t="str">
        <f>IF(F51&lt;&gt;"",IF($G$4="Recurso",IF(LEFT($G$5,1)="M",VLOOKUP($G$5,'[1]Definición técnica de imagenes'!$A$3:$G$17,5,FALSE),IF($G$5="F1",'[1]Definición técnica de imagenes'!$E$15,'[1]Definición técnica de imagenes'!$F$13)),'[1]Definición técnica de imagenes'!$E$16),"")</f>
        <v>526 x 370 px</v>
      </c>
      <c r="H51" s="14" t="str">
        <f t="shared" ref="H51" si="23">IF(AND(I51&lt;&gt;"",I51&lt;&gt;0),IF(OR(B51&lt;&gt;"",J51&lt;&gt;""),CONCATENATE($C$7,"_",$A51,IF($G$4="Cuaderno de Estudio","_zoom",CONCATENATE("a",IF(LEFT($G$5,1)="F",".jpg",".png")))),""),"")</f>
        <v>CN_11_13_CO_IMG42_zoom</v>
      </c>
      <c r="I51" s="14" t="str">
        <f>IF(OR(B51&lt;&gt;"",J51&lt;&gt;""),IF($G$4="Recurso",IF(LEFT($G$5,1)="M",IF(VLOOKUP($G$5,'[1]Definición técnica de imagenes'!$A$3:$G$17,6,FALSE)=0,"",VLOOKUP($G$5,'[1]Definición técnica de imagenes'!$A$3:$G$17,6,FALSE)),IF($G$5="F1","","")),'[1]Definición técnica de imagenes'!$F$16),"")</f>
        <v>800 x 600 px</v>
      </c>
      <c r="J51" s="72"/>
      <c r="K51" s="71"/>
    </row>
    <row r="52" spans="1:11" s="12" customFormat="1" ht="200.1" customHeight="1" x14ac:dyDescent="0.25">
      <c r="A52" s="13" t="s">
        <v>198</v>
      </c>
      <c r="B52" s="13" t="s">
        <v>236</v>
      </c>
      <c r="C52" s="23" t="str">
        <f t="shared" ref="C52" si="24">IF(OR(B52&lt;&gt;"",J52&lt;&gt;""),IF($G$4="Recurso",CONCATENATE($G$4," ",$G$5),$G$4),"")</f>
        <v>Cuaderno de Estudio</v>
      </c>
      <c r="D52" s="14" t="s">
        <v>160</v>
      </c>
      <c r="E52" s="73" t="s">
        <v>159</v>
      </c>
      <c r="F52" s="14" t="str">
        <f t="shared" ref="F52" si="25">IF(OR(B52&lt;&gt;"",J52&lt;&gt;""),CONCATENATE($C$7,"_",$A52,IF($G$4="Cuaderno de Estudio","_small",CONCATENATE(IF(I52="","","n"),IF(LEFT($G$5,1)="F",".jpg",".png")))),"")</f>
        <v>CN_11_13_CO_IMG43_small</v>
      </c>
      <c r="G52" s="14" t="str">
        <f>IF(F52&lt;&gt;"",IF($G$4="Recurso",IF(LEFT($G$5,1)="M",VLOOKUP($G$5,'[1]Definición técnica de imagenes'!$A$3:$G$17,5,FALSE),IF($G$5="F1",'[1]Definición técnica de imagenes'!$E$15,'[1]Definición técnica de imagenes'!$F$13)),'[1]Definición técnica de imagenes'!$E$16),"")</f>
        <v>526 x 370 px</v>
      </c>
      <c r="H52" s="14" t="str">
        <f t="shared" ref="H52" si="26">IF(AND(I52&lt;&gt;"",I52&lt;&gt;0),IF(OR(B52&lt;&gt;"",J52&lt;&gt;""),CONCATENATE($C$7,"_",$A52,IF($G$4="Cuaderno de Estudio","_zoom",CONCATENATE("a",IF(LEFT($G$5,1)="F",".jpg",".png")))),""),"")</f>
        <v>CN_11_13_CO_IMG43_zoom</v>
      </c>
      <c r="I52" s="14" t="str">
        <f>IF(OR(B52&lt;&gt;"",J52&lt;&gt;""),IF($G$4="Recurso",IF(LEFT($G$5,1)="M",IF(VLOOKUP($G$5,'[1]Definición técnica de imagenes'!$A$3:$G$17,6,FALSE)=0,"",VLOOKUP($G$5,'[1]Definición técnica de imagenes'!$A$3:$G$17,6,FALSE)),IF($G$5="F1","","")),'[1]Definición técnica de imagenes'!$F$16),"")</f>
        <v>800 x 600 px</v>
      </c>
      <c r="J52" s="72"/>
      <c r="K52" s="71"/>
    </row>
    <row r="53" spans="1:11" s="12" customFormat="1" ht="200.1" customHeight="1" x14ac:dyDescent="0.25">
      <c r="A53" s="13" t="s">
        <v>200</v>
      </c>
      <c r="B53" s="13" t="s">
        <v>161</v>
      </c>
      <c r="C53" s="23" t="str">
        <f t="shared" ref="C53" si="27">IF(OR(B53&lt;&gt;"",J53&lt;&gt;""),IF($G$4="Recurso",CONCATENATE($G$4," ",$G$5),$G$4),"")</f>
        <v>Cuaderno de Estudio</v>
      </c>
      <c r="D53" s="14" t="s">
        <v>147</v>
      </c>
      <c r="E53" s="73"/>
      <c r="F53" s="14" t="str">
        <f t="shared" ref="F53" si="28">IF(OR(B53&lt;&gt;"",J53&lt;&gt;""),CONCATENATE($C$7,"_",$A53,IF($G$4="Cuaderno de Estudio","_small",CONCATENATE(IF(I53="","","n"),IF(LEFT($G$5,1)="F",".jpg",".png")))),"")</f>
        <v>CN_11_13_CO_IMG44_small</v>
      </c>
      <c r="G53" s="14" t="str">
        <f>IF(F53&lt;&gt;"",IF($G$4="Recurso",IF(LEFT($G$5,1)="M",VLOOKUP($G$5,'[1]Definición técnica de imagenes'!$A$3:$G$17,5,FALSE),IF($G$5="F1",'[1]Definición técnica de imagenes'!$E$15,'[1]Definición técnica de imagenes'!$F$13)),'[1]Definición técnica de imagenes'!$E$16),"")</f>
        <v>526 x 370 px</v>
      </c>
      <c r="H53" s="14" t="str">
        <f t="shared" ref="H53" si="29">IF(AND(I53&lt;&gt;"",I53&lt;&gt;0),IF(OR(B53&lt;&gt;"",J53&lt;&gt;""),CONCATENATE($C$7,"_",$A53,IF($G$4="Cuaderno de Estudio","_zoom",CONCATENATE("a",IF(LEFT($G$5,1)="F",".jpg",".png")))),""),"")</f>
        <v>CN_11_13_CO_IMG44_zoom</v>
      </c>
      <c r="I53" s="14" t="str">
        <f>IF(OR(B53&lt;&gt;"",J53&lt;&gt;""),IF($G$4="Recurso",IF(LEFT($G$5,1)="M",IF(VLOOKUP($G$5,'[1]Definición técnica de imagenes'!$A$3:$G$17,6,FALSE)=0,"",VLOOKUP($G$5,'[1]Definición técnica de imagenes'!$A$3:$G$17,6,FALSE)),IF($G$5="F1","","")),'[1]Definición técnica de imagenes'!$F$16),"")</f>
        <v>800 x 600 px</v>
      </c>
      <c r="J53" s="72"/>
      <c r="K53" s="71" t="s">
        <v>237</v>
      </c>
    </row>
    <row r="54" spans="1:11" s="12" customFormat="1" ht="200.1" customHeight="1" x14ac:dyDescent="0.25">
      <c r="A54" s="13" t="s">
        <v>201</v>
      </c>
      <c r="B54" s="13" t="s">
        <v>161</v>
      </c>
      <c r="C54" s="23" t="str">
        <f t="shared" ref="C54" si="30">IF(OR(B54&lt;&gt;"",J54&lt;&gt;""),IF($G$4="Recurso",CONCATENATE($G$4," ",$G$5),$G$4),"")</f>
        <v>Cuaderno de Estudio</v>
      </c>
      <c r="D54" s="14" t="s">
        <v>147</v>
      </c>
      <c r="E54" s="73"/>
      <c r="F54" s="14" t="str">
        <f t="shared" ref="F54" si="31">IF(OR(B54&lt;&gt;"",J54&lt;&gt;""),CONCATENATE($C$7,"_",$A54,IF($G$4="Cuaderno de Estudio","_small",CONCATENATE(IF(I54="","","n"),IF(LEFT($G$5,1)="F",".jpg",".png")))),"")</f>
        <v>CN_11_13_CO_IMG45_small</v>
      </c>
      <c r="G54" s="14" t="str">
        <f>IF(F54&lt;&gt;"",IF($G$4="Recurso",IF(LEFT($G$5,1)="M",VLOOKUP($G$5,'[1]Definición técnica de imagenes'!$A$3:$G$17,5,FALSE),IF($G$5="F1",'[1]Definición técnica de imagenes'!$E$15,'[1]Definición técnica de imagenes'!$F$13)),'[1]Definición técnica de imagenes'!$E$16),"")</f>
        <v>526 x 370 px</v>
      </c>
      <c r="H54" s="14" t="str">
        <f t="shared" ref="H54" si="32">IF(AND(I54&lt;&gt;"",I54&lt;&gt;0),IF(OR(B54&lt;&gt;"",J54&lt;&gt;""),CONCATENATE($C$7,"_",$A54,IF($G$4="Cuaderno de Estudio","_zoom",CONCATENATE("a",IF(LEFT($G$5,1)="F",".jpg",".png")))),""),"")</f>
        <v>CN_11_13_CO_IMG45_zoom</v>
      </c>
      <c r="I54" s="14" t="str">
        <f>IF(OR(B54&lt;&gt;"",J54&lt;&gt;""),IF($G$4="Recurso",IF(LEFT($G$5,1)="M",IF(VLOOKUP($G$5,'[1]Definición técnica de imagenes'!$A$3:$G$17,6,FALSE)=0,"",VLOOKUP($G$5,'[1]Definición técnica de imagenes'!$A$3:$G$17,6,FALSE)),IF($G$5="F1","","")),'[1]Definición técnica de imagenes'!$F$16),"")</f>
        <v>800 x 600 px</v>
      </c>
      <c r="J54" s="72"/>
      <c r="K54" s="71" t="s">
        <v>238</v>
      </c>
    </row>
    <row r="55" spans="1:11" s="12" customFormat="1" ht="200.1" customHeight="1" x14ac:dyDescent="0.25">
      <c r="A55" s="13" t="s">
        <v>202</v>
      </c>
      <c r="B55" s="13" t="s">
        <v>161</v>
      </c>
      <c r="C55" s="23" t="str">
        <f t="shared" ref="C55" si="33">IF(OR(B55&lt;&gt;"",J55&lt;&gt;""),IF($G$4="Recurso",CONCATENATE($G$4," ",$G$5),$G$4),"")</f>
        <v>Cuaderno de Estudio</v>
      </c>
      <c r="D55" s="14" t="s">
        <v>147</v>
      </c>
      <c r="E55" s="73"/>
      <c r="F55" s="14" t="str">
        <f t="shared" ref="F55" si="34">IF(OR(B55&lt;&gt;"",J55&lt;&gt;""),CONCATENATE($C$7,"_",$A55,IF($G$4="Cuaderno de Estudio","_small",CONCATENATE(IF(I55="","","n"),IF(LEFT($G$5,1)="F",".jpg",".png")))),"")</f>
        <v>CN_11_13_CO_IMG46_small</v>
      </c>
      <c r="G55" s="14" t="str">
        <f>IF(F55&lt;&gt;"",IF($G$4="Recurso",IF(LEFT($G$5,1)="M",VLOOKUP($G$5,'[1]Definición técnica de imagenes'!$A$3:$G$17,5,FALSE),IF($G$5="F1",'[1]Definición técnica de imagenes'!$E$15,'[1]Definición técnica de imagenes'!$F$13)),'[1]Definición técnica de imagenes'!$E$16),"")</f>
        <v>526 x 370 px</v>
      </c>
      <c r="H55" s="14" t="str">
        <f t="shared" ref="H55" si="35">IF(AND(I55&lt;&gt;"",I55&lt;&gt;0),IF(OR(B55&lt;&gt;"",J55&lt;&gt;""),CONCATENATE($C$7,"_",$A55,IF($G$4="Cuaderno de Estudio","_zoom",CONCATENATE("a",IF(LEFT($G$5,1)="F",".jpg",".png")))),""),"")</f>
        <v>CN_11_13_CO_IMG46_zoom</v>
      </c>
      <c r="I55" s="14" t="str">
        <f>IF(OR(B55&lt;&gt;"",J55&lt;&gt;""),IF($G$4="Recurso",IF(LEFT($G$5,1)="M",IF(VLOOKUP($G$5,'[1]Definición técnica de imagenes'!$A$3:$G$17,6,FALSE)=0,"",VLOOKUP($G$5,'[1]Definición técnica de imagenes'!$A$3:$G$17,6,FALSE)),IF($G$5="F1","","")),'[1]Definición técnica de imagenes'!$F$16),"")</f>
        <v>800 x 600 px</v>
      </c>
      <c r="J55" s="72"/>
      <c r="K55" s="71" t="s">
        <v>239</v>
      </c>
    </row>
    <row r="56" spans="1:11" s="12" customFormat="1" ht="409.5" customHeight="1" x14ac:dyDescent="0.25">
      <c r="A56" s="13" t="s">
        <v>203</v>
      </c>
      <c r="B56" s="13" t="s">
        <v>161</v>
      </c>
      <c r="C56" s="23" t="str">
        <f t="shared" ref="C56" si="36">IF(OR(B56&lt;&gt;"",J56&lt;&gt;""),IF($G$4="Recurso",CONCATENATE($G$4," ",$G$5),$G$4),"")</f>
        <v>Cuaderno de Estudio</v>
      </c>
      <c r="D56" s="14" t="s">
        <v>147</v>
      </c>
      <c r="E56" s="73"/>
      <c r="F56" s="14" t="str">
        <f t="shared" ref="F56" si="37">IF(OR(B56&lt;&gt;"",J56&lt;&gt;""),CONCATENATE($C$7,"_",$A56,IF($G$4="Cuaderno de Estudio","_small",CONCATENATE(IF(I56="","","n"),IF(LEFT($G$5,1)="F",".jpg",".png")))),"")</f>
        <v>CN_11_13_CO_IMG47_small</v>
      </c>
      <c r="G56" s="14" t="str">
        <f>IF(F56&lt;&gt;"",IF($G$4="Recurso",IF(LEFT($G$5,1)="M",VLOOKUP($G$5,'[1]Definición técnica de imagenes'!$A$3:$G$17,5,FALSE),IF($G$5="F1",'[1]Definición técnica de imagenes'!$E$15,'[1]Definición técnica de imagenes'!$F$13)),'[1]Definición técnica de imagenes'!$E$16),"")</f>
        <v>526 x 370 px</v>
      </c>
      <c r="H56" s="14" t="str">
        <f t="shared" ref="H56" si="38">IF(AND(I56&lt;&gt;"",I56&lt;&gt;0),IF(OR(B56&lt;&gt;"",J56&lt;&gt;""),CONCATENATE($C$7,"_",$A56,IF($G$4="Cuaderno de Estudio","_zoom",CONCATENATE("a",IF(LEFT($G$5,1)="F",".jpg",".png")))),""),"")</f>
        <v>CN_11_13_CO_IMG47_zoom</v>
      </c>
      <c r="I56" s="14" t="str">
        <f>IF(OR(B56&lt;&gt;"",J56&lt;&gt;""),IF($G$4="Recurso",IF(LEFT($G$5,1)="M",IF(VLOOKUP($G$5,'[1]Definición técnica de imagenes'!$A$3:$G$17,6,FALSE)=0,"",VLOOKUP($G$5,'[1]Definición técnica de imagenes'!$A$3:$G$17,6,FALSE)),IF($G$5="F1","","")),'[1]Definición técnica de imagenes'!$F$16),"")</f>
        <v>800 x 600 px</v>
      </c>
      <c r="J56" s="72"/>
      <c r="K56" s="71" t="s">
        <v>184</v>
      </c>
    </row>
    <row r="57" spans="1:11" s="12" customFormat="1" ht="234" customHeight="1" x14ac:dyDescent="0.25">
      <c r="A57" s="13" t="s">
        <v>204</v>
      </c>
      <c r="B57" s="13" t="s">
        <v>240</v>
      </c>
      <c r="C57" s="23" t="str">
        <f t="shared" ref="C57" si="39">IF(OR(B57&lt;&gt;"",J57&lt;&gt;""),IF($G$4="Recurso",CONCATENATE($G$4," ",$G$5),$G$4),"")</f>
        <v>Cuaderno de Estudio</v>
      </c>
      <c r="D57" s="14" t="s">
        <v>160</v>
      </c>
      <c r="E57" s="73" t="s">
        <v>159</v>
      </c>
      <c r="F57" s="14" t="str">
        <f t="shared" ref="F57" si="40">IF(OR(B57&lt;&gt;"",J57&lt;&gt;""),CONCATENATE($C$7,"_",$A57,IF($G$4="Cuaderno de Estudio","_small",CONCATENATE(IF(I57="","","n"),IF(LEFT($G$5,1)="F",".jpg",".png")))),"")</f>
        <v>CN_11_13_CO_IMG48_small</v>
      </c>
      <c r="G57" s="14" t="str">
        <f>IF(F57&lt;&gt;"",IF($G$4="Recurso",IF(LEFT($G$5,1)="M",VLOOKUP($G$5,'[1]Definición técnica de imagenes'!$A$3:$G$17,5,FALSE),IF($G$5="F1",'[1]Definición técnica de imagenes'!$E$15,'[1]Definición técnica de imagenes'!$F$13)),'[1]Definición técnica de imagenes'!$E$16),"")</f>
        <v>526 x 370 px</v>
      </c>
      <c r="H57" s="14" t="str">
        <f t="shared" ref="H57" si="41">IF(AND(I57&lt;&gt;"",I57&lt;&gt;0),IF(OR(B57&lt;&gt;"",J57&lt;&gt;""),CONCATENATE($C$7,"_",$A57,IF($G$4="Cuaderno de Estudio","_zoom",CONCATENATE("a",IF(LEFT($G$5,1)="F",".jpg",".png")))),""),"")</f>
        <v>CN_11_13_CO_IMG48_zoom</v>
      </c>
      <c r="I57" s="14" t="str">
        <f>IF(OR(B57&lt;&gt;"",J57&lt;&gt;""),IF($G$4="Recurso",IF(LEFT($G$5,1)="M",IF(VLOOKUP($G$5,'[1]Definición técnica de imagenes'!$A$3:$G$17,6,FALSE)=0,"",VLOOKUP($G$5,'[1]Definición técnica de imagenes'!$A$3:$G$17,6,FALSE)),IF($G$5="F1","","")),'[1]Definición técnica de imagenes'!$F$16),"")</f>
        <v>800 x 600 px</v>
      </c>
      <c r="J57" s="72"/>
      <c r="K57" s="19"/>
    </row>
    <row r="58" spans="1:11" s="12" customFormat="1" ht="234" customHeight="1" x14ac:dyDescent="0.25">
      <c r="A58" s="13" t="s">
        <v>205</v>
      </c>
      <c r="B58" s="13" t="s">
        <v>241</v>
      </c>
      <c r="C58" s="23" t="str">
        <f t="shared" ref="C58" si="42">IF(OR(B58&lt;&gt;"",J58&lt;&gt;""),IF($G$4="Recurso",CONCATENATE($G$4," ",$G$5),$G$4),"")</f>
        <v>Cuaderno de Estudio</v>
      </c>
      <c r="D58" s="14" t="s">
        <v>160</v>
      </c>
      <c r="E58" s="73" t="s">
        <v>159</v>
      </c>
      <c r="F58" s="14" t="str">
        <f t="shared" ref="F58" si="43">IF(OR(B58&lt;&gt;"",J58&lt;&gt;""),CONCATENATE($C$7,"_",$A58,IF($G$4="Cuaderno de Estudio","_small",CONCATENATE(IF(I58="","","n"),IF(LEFT($G$5,1)="F",".jpg",".png")))),"")</f>
        <v>CN_11_13_CO_IMG49_small</v>
      </c>
      <c r="G58" s="14" t="str">
        <f>IF(F58&lt;&gt;"",IF($G$4="Recurso",IF(LEFT($G$5,1)="M",VLOOKUP($G$5,'[1]Definición técnica de imagenes'!$A$3:$G$17,5,FALSE),IF($G$5="F1",'[1]Definición técnica de imagenes'!$E$15,'[1]Definición técnica de imagenes'!$F$13)),'[1]Definición técnica de imagenes'!$E$16),"")</f>
        <v>526 x 370 px</v>
      </c>
      <c r="H58" s="14" t="str">
        <f t="shared" ref="H58" si="44">IF(AND(I58&lt;&gt;"",I58&lt;&gt;0),IF(OR(B58&lt;&gt;"",J58&lt;&gt;""),CONCATENATE($C$7,"_",$A58,IF($G$4="Cuaderno de Estudio","_zoom",CONCATENATE("a",IF(LEFT($G$5,1)="F",".jpg",".png")))),""),"")</f>
        <v>CN_11_13_CO_IMG49_zoom</v>
      </c>
      <c r="I58" s="14" t="str">
        <f>IF(OR(B58&lt;&gt;"",J58&lt;&gt;""),IF($G$4="Recurso",IF(LEFT($G$5,1)="M",IF(VLOOKUP($G$5,'[1]Definición técnica de imagenes'!$A$3:$G$17,6,FALSE)=0,"",VLOOKUP($G$5,'[1]Definición técnica de imagenes'!$A$3:$G$17,6,FALSE)),IF($G$5="F1","","")),'[1]Definición técnica de imagenes'!$F$16),"")</f>
        <v>800 x 600 px</v>
      </c>
      <c r="J58" s="72"/>
      <c r="K58" s="19"/>
    </row>
    <row r="59" spans="1:11" s="12" customFormat="1" ht="234" customHeight="1" x14ac:dyDescent="0.25">
      <c r="A59" s="13" t="s">
        <v>206</v>
      </c>
      <c r="B59" s="13" t="s">
        <v>242</v>
      </c>
      <c r="C59" s="23" t="str">
        <f t="shared" ref="C59" si="45">IF(OR(B59&lt;&gt;"",J59&lt;&gt;""),IF($G$4="Recurso",CONCATENATE($G$4," ",$G$5),$G$4),"")</f>
        <v>Cuaderno de Estudio</v>
      </c>
      <c r="D59" s="14" t="s">
        <v>160</v>
      </c>
      <c r="E59" s="73" t="s">
        <v>159</v>
      </c>
      <c r="F59" s="14" t="str">
        <f t="shared" ref="F59" si="46">IF(OR(B59&lt;&gt;"",J59&lt;&gt;""),CONCATENATE($C$7,"_",$A59,IF($G$4="Cuaderno de Estudio","_small",CONCATENATE(IF(I59="","","n"),IF(LEFT($G$5,1)="F",".jpg",".png")))),"")</f>
        <v>CN_11_13_CO_IMG50_small</v>
      </c>
      <c r="G59" s="14" t="str">
        <f>IF(F59&lt;&gt;"",IF($G$4="Recurso",IF(LEFT($G$5,1)="M",VLOOKUP($G$5,'[1]Definición técnica de imagenes'!$A$3:$G$17,5,FALSE),IF($G$5="F1",'[1]Definición técnica de imagenes'!$E$15,'[1]Definición técnica de imagenes'!$F$13)),'[1]Definición técnica de imagenes'!$E$16),"")</f>
        <v>526 x 370 px</v>
      </c>
      <c r="H59" s="14" t="str">
        <f t="shared" ref="H59" si="47">IF(AND(I59&lt;&gt;"",I59&lt;&gt;0),IF(OR(B59&lt;&gt;"",J59&lt;&gt;""),CONCATENATE($C$7,"_",$A59,IF($G$4="Cuaderno de Estudio","_zoom",CONCATENATE("a",IF(LEFT($G$5,1)="F",".jpg",".png")))),""),"")</f>
        <v>CN_11_13_CO_IMG50_zoom</v>
      </c>
      <c r="I59" s="14" t="str">
        <f>IF(OR(B59&lt;&gt;"",J59&lt;&gt;""),IF($G$4="Recurso",IF(LEFT($G$5,1)="M",IF(VLOOKUP($G$5,'[1]Definición técnica de imagenes'!$A$3:$G$17,6,FALSE)=0,"",VLOOKUP($G$5,'[1]Definición técnica de imagenes'!$A$3:$G$17,6,FALSE)),IF($G$5="F1","","")),'[1]Definición técnica de imagenes'!$F$16),"")</f>
        <v>800 x 600 px</v>
      </c>
      <c r="J59" s="72"/>
      <c r="K59" s="71"/>
    </row>
    <row r="60" spans="1:11" s="12" customFormat="1" x14ac:dyDescent="0.25">
      <c r="A60" s="13"/>
      <c r="B60" s="13"/>
      <c r="C60" s="23"/>
      <c r="D60" s="14"/>
      <c r="E60" s="14"/>
      <c r="F60" s="14"/>
      <c r="G60" s="14"/>
      <c r="H60" s="14"/>
      <c r="I60" s="14"/>
      <c r="J60" s="14"/>
      <c r="K60" s="19"/>
    </row>
    <row r="61" spans="1:11" s="12" customFormat="1" x14ac:dyDescent="0.25">
      <c r="A61" s="13"/>
      <c r="B61" s="13"/>
      <c r="C61" s="23"/>
      <c r="D61" s="14"/>
      <c r="E61" s="14"/>
      <c r="F61" s="14"/>
      <c r="G61" s="14"/>
      <c r="H61" s="14"/>
      <c r="I61" s="14"/>
      <c r="J61" s="14"/>
      <c r="K61" s="19"/>
    </row>
    <row r="62" spans="1:11" s="12" customFormat="1" x14ac:dyDescent="0.25">
      <c r="A62" s="13"/>
      <c r="B62" s="13"/>
      <c r="C62" s="23"/>
      <c r="D62" s="14"/>
      <c r="E62" s="14"/>
      <c r="F62" s="14"/>
      <c r="G62" s="14"/>
      <c r="H62" s="14"/>
      <c r="I62" s="14"/>
      <c r="J62" s="14"/>
      <c r="K62" s="19"/>
    </row>
    <row r="63" spans="1:11" s="12" customFormat="1" x14ac:dyDescent="0.25">
      <c r="A63" s="13"/>
      <c r="B63" s="13"/>
      <c r="C63" s="23"/>
      <c r="D63" s="14"/>
      <c r="E63" s="14"/>
      <c r="F63" s="14"/>
      <c r="G63" s="14"/>
      <c r="H63" s="14"/>
      <c r="I63" s="14"/>
      <c r="J63" s="14"/>
      <c r="K63" s="19"/>
    </row>
    <row r="64" spans="1:11" s="12" customFormat="1" x14ac:dyDescent="0.25">
      <c r="A64" s="13"/>
      <c r="B64" s="13"/>
      <c r="C64" s="23"/>
      <c r="D64" s="14"/>
      <c r="E64" s="14"/>
      <c r="F64" s="14"/>
      <c r="G64" s="14"/>
      <c r="H64" s="14"/>
      <c r="I64" s="14"/>
      <c r="J64" s="14"/>
      <c r="K64" s="19"/>
    </row>
    <row r="65" spans="1:11" s="12" customFormat="1" x14ac:dyDescent="0.25">
      <c r="A65" s="13"/>
      <c r="B65" s="13"/>
      <c r="C65" s="23"/>
      <c r="D65" s="14"/>
      <c r="E65" s="14"/>
      <c r="F65" s="14"/>
      <c r="G65" s="14"/>
      <c r="H65" s="14"/>
      <c r="I65" s="14"/>
      <c r="J65" s="14"/>
      <c r="K65" s="19"/>
    </row>
    <row r="66" spans="1:11" s="12" customFormat="1" x14ac:dyDescent="0.25">
      <c r="A66" s="13"/>
      <c r="B66" s="13"/>
      <c r="C66" s="23"/>
      <c r="D66" s="14"/>
      <c r="E66" s="14"/>
      <c r="F66" s="14"/>
      <c r="G66" s="14"/>
      <c r="H66" s="14"/>
      <c r="I66" s="14"/>
      <c r="J66" s="14"/>
      <c r="K66" s="19"/>
    </row>
    <row r="67" spans="1:11" s="12" customFormat="1" x14ac:dyDescent="0.25">
      <c r="A67" s="13"/>
      <c r="B67" s="13"/>
      <c r="C67" s="23"/>
      <c r="D67" s="14"/>
      <c r="E67" s="14"/>
      <c r="F67" s="14"/>
      <c r="G67" s="14"/>
      <c r="H67" s="14"/>
      <c r="I67" s="14"/>
      <c r="J67" s="14"/>
      <c r="K67" s="19"/>
    </row>
    <row r="68" spans="1:11" s="12" customFormat="1" x14ac:dyDescent="0.25">
      <c r="A68" s="13"/>
      <c r="B68" s="13"/>
      <c r="C68" s="23"/>
      <c r="D68" s="14"/>
      <c r="E68" s="14"/>
      <c r="F68" s="14"/>
      <c r="G68" s="14"/>
      <c r="H68" s="14"/>
      <c r="I68" s="14"/>
      <c r="J68" s="14"/>
      <c r="K68" s="19"/>
    </row>
    <row r="69" spans="1:11" s="12" customFormat="1" x14ac:dyDescent="0.25">
      <c r="A69" s="13"/>
      <c r="B69" s="13"/>
      <c r="C69" s="23"/>
      <c r="D69" s="14"/>
      <c r="E69" s="14"/>
      <c r="F69" s="14"/>
      <c r="G69" s="14"/>
      <c r="H69" s="14"/>
      <c r="I69" s="14"/>
      <c r="J69" s="14"/>
      <c r="K69" s="19"/>
    </row>
    <row r="70" spans="1:11" s="12" customFormat="1" x14ac:dyDescent="0.25">
      <c r="A70" s="13"/>
      <c r="B70" s="13"/>
      <c r="C70" s="23"/>
      <c r="D70" s="14"/>
      <c r="E70" s="14"/>
      <c r="F70" s="14"/>
      <c r="G70" s="14"/>
      <c r="H70" s="14"/>
      <c r="I70" s="14"/>
      <c r="J70" s="14"/>
      <c r="K70" s="19"/>
    </row>
    <row r="71" spans="1:11" s="12" customFormat="1" x14ac:dyDescent="0.25">
      <c r="A71" s="13"/>
      <c r="B71" s="13"/>
      <c r="C71" s="23"/>
      <c r="D71" s="14"/>
      <c r="E71" s="14"/>
      <c r="F71" s="14"/>
      <c r="G71" s="14"/>
      <c r="H71" s="14"/>
      <c r="I71" s="14"/>
      <c r="J71" s="14"/>
      <c r="K71" s="19"/>
    </row>
    <row r="72" spans="1:11" s="12" customFormat="1" x14ac:dyDescent="0.25">
      <c r="A72" s="13"/>
      <c r="B72" s="13"/>
      <c r="C72" s="23"/>
      <c r="D72" s="14"/>
      <c r="E72" s="14"/>
      <c r="F72" s="14"/>
      <c r="G72" s="14"/>
      <c r="H72" s="14"/>
      <c r="I72" s="14"/>
      <c r="J72" s="14"/>
      <c r="K72" s="19"/>
    </row>
    <row r="73" spans="1:11" s="12" customFormat="1" x14ac:dyDescent="0.25">
      <c r="A73" s="13"/>
      <c r="B73" s="13"/>
      <c r="C73" s="23"/>
      <c r="D73" s="14"/>
      <c r="E73" s="14"/>
      <c r="F73" s="14"/>
      <c r="G73" s="14"/>
      <c r="H73" s="14"/>
      <c r="I73" s="14"/>
      <c r="J73" s="14"/>
      <c r="K73" s="19"/>
    </row>
    <row r="74" spans="1:11" s="12" customFormat="1" x14ac:dyDescent="0.25">
      <c r="A74" s="13"/>
      <c r="B74" s="13"/>
      <c r="C74" s="23"/>
      <c r="D74" s="14"/>
      <c r="E74" s="14"/>
      <c r="F74" s="14"/>
      <c r="G74" s="14"/>
      <c r="H74" s="14"/>
      <c r="I74" s="14"/>
      <c r="J74" s="14"/>
      <c r="K74" s="19"/>
    </row>
    <row r="75" spans="1:11" s="12" customFormat="1" x14ac:dyDescent="0.25">
      <c r="A75" s="13"/>
      <c r="B75" s="13"/>
      <c r="C75" s="23"/>
      <c r="D75" s="14"/>
      <c r="E75" s="14"/>
      <c r="F75" s="14"/>
      <c r="G75" s="14"/>
      <c r="H75" s="14"/>
      <c r="I75" s="14"/>
      <c r="J75" s="14"/>
      <c r="K75" s="19"/>
    </row>
    <row r="76" spans="1:11" s="12" customFormat="1" x14ac:dyDescent="0.25">
      <c r="A76" s="13"/>
      <c r="B76" s="13"/>
      <c r="C76" s="23"/>
      <c r="D76" s="14"/>
      <c r="E76" s="14"/>
      <c r="F76" s="14"/>
      <c r="G76" s="14"/>
      <c r="H76" s="14"/>
      <c r="I76" s="14"/>
      <c r="J76" s="14"/>
      <c r="K76" s="19"/>
    </row>
    <row r="77" spans="1:11" s="12" customFormat="1" x14ac:dyDescent="0.25">
      <c r="A77" s="13"/>
      <c r="B77" s="13"/>
      <c r="C77" s="23"/>
      <c r="D77" s="14"/>
      <c r="E77" s="14"/>
      <c r="F77" s="14"/>
      <c r="G77" s="14"/>
      <c r="H77" s="14"/>
      <c r="I77" s="14"/>
      <c r="J77" s="14"/>
      <c r="K77" s="19"/>
    </row>
    <row r="78" spans="1:11" s="12" customFormat="1" x14ac:dyDescent="0.25">
      <c r="A78" s="13"/>
      <c r="B78" s="13"/>
      <c r="C78" s="23"/>
      <c r="D78" s="14"/>
      <c r="E78" s="14"/>
      <c r="F78" s="14"/>
      <c r="G78" s="14"/>
      <c r="H78" s="14"/>
      <c r="I78" s="14"/>
      <c r="J78" s="14"/>
      <c r="K78" s="19"/>
    </row>
    <row r="79" spans="1:11" s="12" customFormat="1" x14ac:dyDescent="0.25">
      <c r="A79" s="13"/>
      <c r="B79" s="13"/>
      <c r="C79" s="23"/>
      <c r="D79" s="14"/>
      <c r="E79" s="14"/>
      <c r="F79" s="14"/>
      <c r="G79" s="14"/>
      <c r="H79" s="14"/>
      <c r="I79" s="14"/>
      <c r="J79" s="14"/>
      <c r="K79" s="19"/>
    </row>
    <row r="80" spans="1:11" s="12" customFormat="1" x14ac:dyDescent="0.25">
      <c r="A80" s="13"/>
      <c r="B80" s="13"/>
      <c r="C80" s="23"/>
      <c r="D80" s="14"/>
      <c r="E80" s="14"/>
      <c r="F80" s="14"/>
      <c r="G80" s="14"/>
      <c r="H80" s="14"/>
      <c r="I80" s="14"/>
      <c r="J80" s="14"/>
      <c r="K80" s="19"/>
    </row>
    <row r="81" spans="1:11" s="12" customFormat="1" x14ac:dyDescent="0.25">
      <c r="A81" s="13"/>
      <c r="B81" s="13"/>
      <c r="C81" s="23"/>
      <c r="D81" s="14"/>
      <c r="E81" s="14"/>
      <c r="F81" s="14"/>
      <c r="G81" s="14"/>
      <c r="H81" s="14"/>
      <c r="I81" s="14"/>
      <c r="J81" s="14"/>
      <c r="K81" s="19"/>
    </row>
    <row r="82" spans="1:11" s="12" customFormat="1" x14ac:dyDescent="0.25">
      <c r="A82" s="13"/>
      <c r="B82" s="13"/>
      <c r="C82" s="23"/>
      <c r="D82" s="14"/>
      <c r="E82" s="14"/>
      <c r="F82" s="14"/>
      <c r="G82" s="14"/>
      <c r="H82" s="14"/>
      <c r="I82" s="14"/>
      <c r="J82" s="14"/>
      <c r="K82" s="19"/>
    </row>
    <row r="83" spans="1:11" s="12" customFormat="1" x14ac:dyDescent="0.25">
      <c r="A83" s="13"/>
      <c r="B83" s="13"/>
      <c r="C83" s="23"/>
      <c r="D83" s="14"/>
      <c r="E83" s="14"/>
      <c r="F83" s="14"/>
      <c r="G83" s="14"/>
      <c r="H83" s="14"/>
      <c r="I83" s="14"/>
      <c r="J83" s="14"/>
      <c r="K83" s="19"/>
    </row>
    <row r="84" spans="1:11" s="12" customFormat="1" x14ac:dyDescent="0.25">
      <c r="A84" s="13"/>
      <c r="B84" s="13"/>
      <c r="C84" s="23"/>
      <c r="D84" s="14"/>
      <c r="E84" s="14"/>
      <c r="F84" s="14"/>
      <c r="G84" s="14"/>
      <c r="H84" s="14"/>
      <c r="I84" s="14"/>
      <c r="J84" s="14"/>
      <c r="K84" s="19"/>
    </row>
    <row r="85" spans="1:11" s="12" customFormat="1" x14ac:dyDescent="0.25">
      <c r="A85" s="13"/>
      <c r="B85" s="13"/>
      <c r="C85" s="23"/>
      <c r="D85" s="14"/>
      <c r="E85" s="14"/>
      <c r="F85" s="14"/>
      <c r="G85" s="14"/>
      <c r="H85" s="14"/>
      <c r="I85" s="14"/>
      <c r="J85" s="14"/>
      <c r="K85" s="19"/>
    </row>
    <row r="86" spans="1:11" s="12" customFormat="1" x14ac:dyDescent="0.25">
      <c r="A86" s="13"/>
      <c r="B86" s="13"/>
      <c r="C86" s="23"/>
      <c r="D86" s="14"/>
      <c r="E86" s="14"/>
      <c r="F86" s="14"/>
      <c r="G86" s="14"/>
      <c r="H86" s="14"/>
      <c r="I86" s="14"/>
      <c r="J86" s="14"/>
      <c r="K86" s="19"/>
    </row>
    <row r="87" spans="1:11" s="12" customFormat="1" x14ac:dyDescent="0.25">
      <c r="A87" s="13"/>
      <c r="B87" s="13"/>
      <c r="C87" s="23"/>
      <c r="D87" s="14"/>
      <c r="E87" s="14"/>
      <c r="F87" s="14"/>
      <c r="G87" s="14"/>
      <c r="H87" s="14"/>
      <c r="I87" s="14"/>
      <c r="J87" s="14"/>
      <c r="K87" s="19"/>
    </row>
    <row r="88" spans="1:11" s="12" customFormat="1" x14ac:dyDescent="0.25">
      <c r="A88" s="13"/>
      <c r="B88" s="13"/>
      <c r="C88" s="23"/>
      <c r="D88" s="14"/>
      <c r="E88" s="14"/>
      <c r="F88" s="14"/>
      <c r="G88" s="14"/>
      <c r="H88" s="14"/>
      <c r="I88" s="14"/>
      <c r="J88" s="14"/>
      <c r="K88" s="19"/>
    </row>
    <row r="89" spans="1:11" s="12" customFormat="1" x14ac:dyDescent="0.25">
      <c r="A89" s="13"/>
      <c r="B89" s="13"/>
      <c r="C89" s="23"/>
      <c r="D89" s="14"/>
      <c r="E89" s="14"/>
      <c r="F89" s="14"/>
      <c r="G89" s="14"/>
      <c r="H89" s="14"/>
      <c r="I89" s="14"/>
      <c r="J89" s="14"/>
      <c r="K89" s="19"/>
    </row>
    <row r="90" spans="1:11" s="12" customFormat="1" x14ac:dyDescent="0.25">
      <c r="A90" s="13"/>
      <c r="B90" s="13"/>
      <c r="C90" s="23"/>
      <c r="D90" s="14"/>
      <c r="E90" s="14"/>
      <c r="F90" s="14"/>
      <c r="G90" s="14"/>
      <c r="H90" s="14"/>
      <c r="I90" s="14"/>
      <c r="J90" s="14"/>
      <c r="K90" s="19"/>
    </row>
    <row r="91" spans="1:11" s="12" customFormat="1" x14ac:dyDescent="0.25">
      <c r="A91" s="13"/>
      <c r="B91" s="13"/>
      <c r="C91" s="23"/>
      <c r="D91" s="14"/>
      <c r="E91" s="14"/>
      <c r="F91" s="14"/>
      <c r="G91" s="14"/>
      <c r="H91" s="14"/>
      <c r="I91" s="14"/>
      <c r="J91" s="14"/>
      <c r="K91" s="19"/>
    </row>
    <row r="92" spans="1:11" s="12" customFormat="1" x14ac:dyDescent="0.25">
      <c r="A92" s="13"/>
      <c r="B92" s="13"/>
      <c r="C92" s="23"/>
      <c r="D92" s="14"/>
      <c r="E92" s="14"/>
      <c r="F92" s="14"/>
      <c r="G92" s="14"/>
      <c r="H92" s="14"/>
      <c r="I92" s="14"/>
      <c r="J92" s="14"/>
      <c r="K92" s="19"/>
    </row>
    <row r="93" spans="1:11" s="12" customFormat="1" x14ac:dyDescent="0.25">
      <c r="A93" s="13"/>
      <c r="B93" s="13"/>
      <c r="C93" s="23"/>
      <c r="D93" s="14"/>
      <c r="E93" s="14"/>
      <c r="F93" s="14"/>
      <c r="G93" s="14"/>
      <c r="H93" s="14"/>
      <c r="I93" s="14"/>
      <c r="J93" s="14"/>
      <c r="K93" s="19"/>
    </row>
    <row r="94" spans="1:11" s="12" customFormat="1" x14ac:dyDescent="0.25">
      <c r="A94" s="13"/>
      <c r="B94" s="13"/>
      <c r="C94" s="23"/>
      <c r="D94" s="14"/>
      <c r="E94" s="14"/>
      <c r="F94" s="14"/>
      <c r="G94" s="14"/>
      <c r="H94" s="14"/>
      <c r="I94" s="14"/>
      <c r="J94" s="14"/>
      <c r="K94" s="15"/>
    </row>
  </sheetData>
  <autoFilter ref="A9:P59"/>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42 E60:E94 E49">
      <formula1>"Vertical,Horizontal"</formula1>
    </dataValidation>
    <dataValidation type="list" allowBlank="1" showInputMessage="1" showErrorMessage="1" sqref="D10:D94">
      <formula1>"Ilustración,Fotografía"</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5" customWidth="1"/>
    <col min="2" max="2" width="11" style="25"/>
    <col min="3" max="3" width="13.875" style="25" customWidth="1"/>
    <col min="4" max="4" width="11.375" style="25" customWidth="1"/>
    <col min="5" max="7" width="11" style="25"/>
    <col min="8" max="11" width="11" style="25" hidden="1" customWidth="1"/>
    <col min="12" max="16384" width="11" style="25"/>
  </cols>
  <sheetData>
    <row r="1" spans="1:11" ht="16.5" thickBot="1" x14ac:dyDescent="0.3">
      <c r="A1" s="90" t="s">
        <v>38</v>
      </c>
      <c r="B1" s="91"/>
      <c r="C1" s="91"/>
      <c r="D1" s="91"/>
      <c r="E1" s="91"/>
      <c r="F1" s="92"/>
    </row>
    <row r="2" spans="1:11" x14ac:dyDescent="0.25">
      <c r="A2" s="33" t="s">
        <v>42</v>
      </c>
      <c r="B2" s="34"/>
      <c r="C2" s="93" t="s">
        <v>13</v>
      </c>
      <c r="D2" s="94"/>
      <c r="E2" s="95"/>
      <c r="F2" s="35"/>
    </row>
    <row r="3" spans="1:11" ht="63" x14ac:dyDescent="0.25">
      <c r="A3" s="36" t="s">
        <v>43</v>
      </c>
      <c r="B3" s="34"/>
      <c r="C3" s="99" t="s">
        <v>14</v>
      </c>
      <c r="D3" s="100"/>
      <c r="E3" s="101"/>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102" t="str">
        <f>CONCATENATE(H21,"_",I21,"_",J21,"_CO")</f>
        <v>LE_07_04_CO</v>
      </c>
      <c r="E5" s="103"/>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88" t="str">
        <f>CONCATENATE("SolicitudGrafica_",D5,".xls")</f>
        <v>SolicitudGrafica_LE_07_04_CO.xls</v>
      </c>
      <c r="E7" s="88"/>
      <c r="F7" s="89"/>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90" t="s">
        <v>41</v>
      </c>
      <c r="B13" s="91"/>
      <c r="C13" s="91"/>
      <c r="D13" s="91"/>
      <c r="E13" s="91"/>
      <c r="F13" s="92"/>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93" t="s">
        <v>49</v>
      </c>
      <c r="D15" s="94"/>
      <c r="E15" s="94"/>
      <c r="F15" s="95"/>
      <c r="J15" s="25">
        <v>12</v>
      </c>
      <c r="K15" s="25">
        <v>12</v>
      </c>
    </row>
    <row r="16" spans="1:11" ht="67.150000000000006" customHeight="1" x14ac:dyDescent="0.25">
      <c r="A16" s="36" t="s">
        <v>47</v>
      </c>
      <c r="B16" s="34"/>
      <c r="C16" s="29" t="s">
        <v>15</v>
      </c>
      <c r="D16" s="28" t="s">
        <v>16</v>
      </c>
      <c r="E16" s="28" t="s">
        <v>17</v>
      </c>
      <c r="F16" s="30" t="s">
        <v>50</v>
      </c>
      <c r="J16" s="25">
        <v>13</v>
      </c>
      <c r="K16" s="25">
        <v>13</v>
      </c>
    </row>
    <row r="17" spans="1:11" ht="32.1" customHeight="1" thickBot="1" x14ac:dyDescent="0.3">
      <c r="A17" s="33" t="s">
        <v>44</v>
      </c>
      <c r="B17" s="34"/>
      <c r="C17" s="31" t="s">
        <v>35</v>
      </c>
      <c r="D17" s="96" t="str">
        <f>CONCATENATE(H21,"_",I21,"_",J21,"_",K45)</f>
        <v>LE_07_04_REC10</v>
      </c>
      <c r="E17" s="97"/>
      <c r="F17" s="98"/>
      <c r="J17" s="25">
        <v>14</v>
      </c>
      <c r="K17" s="25">
        <v>14</v>
      </c>
    </row>
    <row r="18" spans="1:11" ht="79.5" thickBot="1" x14ac:dyDescent="0.3">
      <c r="A18" s="36" t="s">
        <v>48</v>
      </c>
      <c r="B18" s="34"/>
      <c r="C18" s="65" t="s">
        <v>128</v>
      </c>
      <c r="D18" s="88" t="str">
        <f>CONCATENATE("SolicitudGrafica_",D17,".xls")</f>
        <v>SolicitudGrafica_LE_07_04_REC10.xls</v>
      </c>
      <c r="E18" s="88"/>
      <c r="F18" s="89"/>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25" style="25" customWidth="1"/>
    <col min="3" max="3" width="17.375" style="25" customWidth="1"/>
    <col min="4" max="4" width="10.875" style="25"/>
    <col min="5" max="5" width="11.75" style="25" customWidth="1"/>
    <col min="6" max="6" width="12.75" style="25" customWidth="1"/>
    <col min="7" max="7" width="11" style="25" customWidth="1"/>
    <col min="8" max="8" width="24.5" style="25" customWidth="1"/>
    <col min="9" max="9" width="22.25" style="25" customWidth="1"/>
    <col min="10" max="10" width="20.75" style="25" customWidth="1"/>
    <col min="11" max="11" width="44.5" style="25" customWidth="1"/>
    <col min="12" max="16384" width="10.875" style="25"/>
  </cols>
  <sheetData>
    <row r="1" spans="1:11" x14ac:dyDescent="0.25">
      <c r="A1" s="104" t="s">
        <v>56</v>
      </c>
      <c r="B1" s="104" t="s">
        <v>63</v>
      </c>
      <c r="C1" s="104" t="s">
        <v>64</v>
      </c>
      <c r="D1" s="104" t="s">
        <v>5</v>
      </c>
      <c r="E1" s="104" t="s">
        <v>65</v>
      </c>
      <c r="F1" s="104" t="s">
        <v>66</v>
      </c>
      <c r="G1" s="104" t="s">
        <v>67</v>
      </c>
      <c r="H1" s="105" t="s">
        <v>68</v>
      </c>
      <c r="I1" s="105"/>
      <c r="J1" s="105"/>
    </row>
    <row r="2" spans="1:11" x14ac:dyDescent="0.25">
      <c r="A2" s="104"/>
      <c r="B2" s="104"/>
      <c r="C2" s="104"/>
      <c r="D2" s="104"/>
      <c r="E2" s="104"/>
      <c r="F2" s="104"/>
      <c r="G2" s="104"/>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2015-06-16T15:39:33Z</dcterms:modified>
</cp:coreProperties>
</file>